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0"/>
  <workbookPr/>
  <mc:AlternateContent xmlns:mc="http://schemas.openxmlformats.org/markup-compatibility/2006">
    <mc:Choice Requires="x15">
      <x15ac:absPath xmlns:x15ac="http://schemas.microsoft.com/office/spreadsheetml/2010/11/ac" url="https://tuprd-my.sharepoint.com/personal/svc_law_temple_edu/Documents/CPHLR/Internal Datasets/Preemption/Publication Documents/Phase IV - November 2022 Update/"/>
    </mc:Choice>
  </mc:AlternateContent>
  <xr:revisionPtr revIDLastSave="9" documentId="11_FFEB6E79B0DF93CCE8DF058FC13DCEB889B12B2B" xr6:coauthVersionLast="47" xr6:coauthVersionMax="47" xr10:uidLastSave="{A8014F60-CA05-442B-97BE-32BCC25645A8}"/>
  <bookViews>
    <workbookView xWindow="0" yWindow="0" windowWidth="38400" windowHeight="16200" firstSheet="1" activeTab="1" xr2:uid="{00000000-000D-0000-FFFF-FFFF00000000}"/>
  </bookViews>
  <sheets>
    <sheet name="Statistical Data" sheetId="2" r:id="rId1"/>
    <sheet name="Summary Data"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 l="1"/>
  <c r="AB2" i="1"/>
  <c r="AQ2" i="1"/>
  <c r="AT2" i="1"/>
  <c r="CA2" i="1"/>
  <c r="CM2" i="1"/>
  <c r="DE2" i="1"/>
  <c r="DW2" i="1"/>
  <c r="DZ2" i="1"/>
  <c r="FG2" i="1"/>
  <c r="FJ2" i="1"/>
  <c r="FS2" i="1"/>
  <c r="FV2" i="1"/>
  <c r="GE2" i="1"/>
  <c r="AB3" i="1"/>
  <c r="AQ3" i="1"/>
  <c r="AT3" i="1"/>
  <c r="CA3" i="1"/>
  <c r="CM3" i="1"/>
  <c r="DE3" i="1"/>
  <c r="DW3" i="1"/>
  <c r="DZ3" i="1"/>
  <c r="FG3" i="1"/>
  <c r="FJ3" i="1"/>
  <c r="FS3" i="1"/>
  <c r="FV3" i="1"/>
  <c r="GE3" i="1"/>
  <c r="HO3" i="1"/>
  <c r="IA3" i="1"/>
  <c r="ID3" i="1"/>
  <c r="AB4" i="1"/>
  <c r="AQ4" i="1"/>
  <c r="AT4" i="1"/>
  <c r="CA4" i="1"/>
  <c r="CM4" i="1"/>
  <c r="DE4" i="1"/>
  <c r="DW4" i="1"/>
  <c r="DZ4" i="1"/>
  <c r="FG4" i="1"/>
  <c r="FJ4" i="1"/>
  <c r="FS4" i="1"/>
  <c r="FV4" i="1"/>
  <c r="GE4" i="1"/>
  <c r="GN4" i="1"/>
  <c r="HO4" i="1"/>
  <c r="IA4" i="1"/>
  <c r="ID4" i="1"/>
  <c r="AB5" i="1"/>
  <c r="AQ5" i="1"/>
  <c r="AT5" i="1"/>
  <c r="CA5" i="1"/>
  <c r="CM5" i="1"/>
  <c r="DE5" i="1"/>
  <c r="DW5" i="1"/>
  <c r="DZ5" i="1"/>
  <c r="FG5" i="1"/>
  <c r="FJ5" i="1"/>
  <c r="FS5" i="1"/>
  <c r="FV5" i="1"/>
  <c r="GE5" i="1"/>
  <c r="GN5" i="1"/>
  <c r="HO5" i="1"/>
  <c r="IA5" i="1"/>
  <c r="ID5" i="1"/>
  <c r="D6" i="1"/>
  <c r="AB6" i="1"/>
  <c r="AH6" i="1"/>
  <c r="FG6" i="1"/>
  <c r="FJ6" i="1"/>
  <c r="GE6" i="1"/>
  <c r="AB7" i="1"/>
  <c r="AQ7" i="1"/>
  <c r="AT7" i="1"/>
  <c r="BC7" i="1"/>
  <c r="BI7" i="1"/>
  <c r="CM7" i="1"/>
  <c r="DE7" i="1"/>
  <c r="DW7" i="1"/>
  <c r="DZ7" i="1"/>
  <c r="EU7" i="1"/>
  <c r="EX7" i="1"/>
  <c r="FG7" i="1"/>
  <c r="FJ7" i="1"/>
  <c r="FS7" i="1"/>
  <c r="FV7" i="1"/>
  <c r="GE7" i="1"/>
  <c r="HU7" i="1"/>
  <c r="HX7" i="1"/>
  <c r="IA7" i="1"/>
  <c r="ID7" i="1"/>
  <c r="AB8" i="1"/>
  <c r="AQ8" i="1"/>
  <c r="AT8" i="1"/>
  <c r="BC8" i="1"/>
  <c r="BI8" i="1"/>
  <c r="CM8" i="1"/>
  <c r="DE8" i="1"/>
  <c r="DW8" i="1"/>
  <c r="DZ8" i="1"/>
  <c r="EU8" i="1"/>
  <c r="EX8" i="1"/>
  <c r="FG8" i="1"/>
  <c r="FJ8" i="1"/>
  <c r="FS8" i="1"/>
  <c r="FV8" i="1"/>
  <c r="GE8" i="1"/>
  <c r="HU8" i="1"/>
  <c r="HX8" i="1"/>
  <c r="IA8" i="1"/>
  <c r="ID8" i="1"/>
  <c r="AB9" i="1"/>
  <c r="AQ9" i="1"/>
  <c r="AT9" i="1"/>
  <c r="BC9" i="1"/>
  <c r="BI9" i="1"/>
  <c r="CM9" i="1"/>
  <c r="DE9" i="1"/>
  <c r="DW9" i="1"/>
  <c r="DZ9" i="1"/>
  <c r="EU9" i="1"/>
  <c r="EX9" i="1"/>
  <c r="FG9" i="1"/>
  <c r="FJ9" i="1"/>
  <c r="FS9" i="1"/>
  <c r="FV9" i="1"/>
  <c r="GE9" i="1"/>
  <c r="HU9" i="1"/>
  <c r="HX9" i="1"/>
  <c r="IA9" i="1"/>
  <c r="ID9" i="1"/>
  <c r="AB10" i="1"/>
  <c r="AQ10" i="1"/>
  <c r="AT10" i="1"/>
  <c r="BC10" i="1"/>
  <c r="BI10" i="1"/>
  <c r="CM10" i="1"/>
  <c r="DE10" i="1"/>
  <c r="DW10" i="1"/>
  <c r="DZ10" i="1"/>
  <c r="EU10" i="1"/>
  <c r="EX10" i="1"/>
  <c r="FG10" i="1"/>
  <c r="FJ10" i="1"/>
  <c r="FS10" i="1"/>
  <c r="FV10" i="1"/>
  <c r="GE10" i="1"/>
  <c r="GN10" i="1"/>
  <c r="HU10" i="1"/>
  <c r="HX10" i="1"/>
  <c r="IA10" i="1"/>
  <c r="ID10" i="1"/>
  <c r="D11" i="1"/>
  <c r="AB11" i="1"/>
  <c r="BU11" i="1"/>
  <c r="BX11" i="1"/>
  <c r="CA11" i="1"/>
  <c r="CM11" i="1"/>
  <c r="CS11" i="1"/>
  <c r="CV11" i="1"/>
  <c r="DE11" i="1"/>
  <c r="EI11" i="1"/>
  <c r="EL11" i="1"/>
  <c r="FG11" i="1"/>
  <c r="FJ11" i="1"/>
  <c r="FS11" i="1"/>
  <c r="FV11" i="1"/>
  <c r="GE11" i="1"/>
  <c r="GN11" i="1"/>
  <c r="D12" i="1"/>
  <c r="AB12" i="1"/>
  <c r="BU12" i="1"/>
  <c r="BX12" i="1"/>
  <c r="CA12" i="1"/>
  <c r="CM12" i="1"/>
  <c r="CS12" i="1"/>
  <c r="CV12" i="1"/>
  <c r="DE12" i="1"/>
  <c r="EI12" i="1"/>
  <c r="EL12" i="1"/>
  <c r="FG12" i="1"/>
  <c r="FJ12" i="1"/>
  <c r="FS12" i="1"/>
  <c r="FV12" i="1"/>
  <c r="GE12" i="1"/>
  <c r="GN12" i="1"/>
  <c r="D13" i="1"/>
  <c r="AB13" i="1"/>
  <c r="BU13" i="1"/>
  <c r="BX13" i="1"/>
  <c r="CA13" i="1"/>
  <c r="CM13" i="1"/>
  <c r="CS13" i="1"/>
  <c r="CV13" i="1"/>
  <c r="DE13" i="1"/>
  <c r="EI13" i="1"/>
  <c r="EL13" i="1"/>
  <c r="FG13" i="1"/>
  <c r="FJ13" i="1"/>
  <c r="FS13" i="1"/>
  <c r="FV13" i="1"/>
  <c r="GE13" i="1"/>
  <c r="GN13" i="1"/>
  <c r="D14" i="1"/>
  <c r="AB14" i="1"/>
  <c r="BU14" i="1"/>
  <c r="BX14" i="1"/>
  <c r="CA14" i="1"/>
  <c r="CM14" i="1"/>
  <c r="CS14" i="1"/>
  <c r="CV14" i="1"/>
  <c r="DE14" i="1"/>
  <c r="EI14" i="1"/>
  <c r="EL14" i="1"/>
  <c r="FG14" i="1"/>
  <c r="FJ14" i="1"/>
  <c r="FS14" i="1"/>
  <c r="FV14" i="1"/>
  <c r="GE14" i="1"/>
  <c r="GN14" i="1"/>
  <c r="D15" i="1"/>
  <c r="AB15" i="1"/>
  <c r="AQ15" i="1"/>
  <c r="AT15" i="1"/>
  <c r="BU15" i="1"/>
  <c r="BX15" i="1"/>
  <c r="CA15" i="1"/>
  <c r="CM15" i="1"/>
  <c r="CS15" i="1"/>
  <c r="CV15" i="1"/>
  <c r="DE15" i="1"/>
  <c r="EI15" i="1"/>
  <c r="EL15" i="1"/>
  <c r="FG15" i="1"/>
  <c r="FJ15" i="1"/>
  <c r="FS15" i="1"/>
  <c r="FV15" i="1"/>
  <c r="GE15" i="1"/>
  <c r="GN15" i="1"/>
  <c r="D16" i="1"/>
  <c r="AB16" i="1"/>
  <c r="AQ16" i="1"/>
  <c r="AT16" i="1"/>
  <c r="BU16" i="1"/>
  <c r="BX16" i="1"/>
  <c r="CA16" i="1"/>
  <c r="CM16" i="1"/>
  <c r="CS16" i="1"/>
  <c r="CV16" i="1"/>
  <c r="DE16" i="1"/>
  <c r="EI16" i="1"/>
  <c r="EL16" i="1"/>
  <c r="FG16" i="1"/>
  <c r="FJ16" i="1"/>
  <c r="FS16" i="1"/>
  <c r="FV16" i="1"/>
  <c r="GE16" i="1"/>
  <c r="GN16" i="1"/>
  <c r="AB17" i="1"/>
  <c r="AQ17" i="1"/>
  <c r="AT17" i="1"/>
  <c r="BU17" i="1"/>
  <c r="BX17" i="1"/>
  <c r="CA17" i="1"/>
  <c r="CM17" i="1"/>
  <c r="CS17" i="1"/>
  <c r="CV17" i="1"/>
  <c r="DE17" i="1"/>
  <c r="EI17" i="1"/>
  <c r="EL17" i="1"/>
  <c r="FG17" i="1"/>
  <c r="FJ17" i="1"/>
  <c r="FS17" i="1"/>
  <c r="FV17" i="1"/>
  <c r="GE17" i="1"/>
  <c r="GN17" i="1"/>
  <c r="IA17" i="1"/>
  <c r="ID17" i="1"/>
  <c r="AB18" i="1"/>
  <c r="AQ18" i="1"/>
  <c r="AT18" i="1"/>
  <c r="BU18" i="1"/>
  <c r="BX18" i="1"/>
  <c r="CA18" i="1"/>
  <c r="CM18" i="1"/>
  <c r="CS18" i="1"/>
  <c r="CV18" i="1"/>
  <c r="DE18" i="1"/>
  <c r="EI18" i="1"/>
  <c r="EL18" i="1"/>
  <c r="FG18" i="1"/>
  <c r="FJ18" i="1"/>
  <c r="FS18" i="1"/>
  <c r="FV18" i="1"/>
  <c r="GE18" i="1"/>
  <c r="GN18" i="1"/>
  <c r="IA18" i="1"/>
  <c r="ID18" i="1"/>
  <c r="D19" i="1"/>
  <c r="AB19" i="1"/>
  <c r="DE19" i="1"/>
  <c r="DK19" i="1"/>
  <c r="EU19" i="1"/>
  <c r="EX19" i="1"/>
  <c r="FG19" i="1"/>
  <c r="FJ19" i="1"/>
  <c r="FS19" i="1"/>
  <c r="FV19" i="1"/>
  <c r="D20" i="1"/>
  <c r="AB20" i="1"/>
  <c r="DE20" i="1"/>
  <c r="DK20" i="1"/>
  <c r="EU20" i="1"/>
  <c r="EX20" i="1"/>
  <c r="FG20" i="1"/>
  <c r="FJ20" i="1"/>
  <c r="FS20" i="1"/>
  <c r="FV20" i="1"/>
  <c r="D21" i="1"/>
  <c r="AB21" i="1"/>
  <c r="DE21" i="1"/>
  <c r="DK21" i="1"/>
  <c r="EU21" i="1"/>
  <c r="EX21" i="1"/>
  <c r="FG21" i="1"/>
  <c r="FJ21" i="1"/>
  <c r="FS21" i="1"/>
  <c r="FV21" i="1"/>
  <c r="D22" i="1"/>
  <c r="AB22" i="1"/>
  <c r="DE22" i="1"/>
  <c r="DK22" i="1"/>
  <c r="EU22" i="1"/>
  <c r="EX22" i="1"/>
  <c r="FG22" i="1"/>
  <c r="FJ22" i="1"/>
  <c r="FS22" i="1"/>
  <c r="FV22" i="1"/>
  <c r="D23" i="1"/>
  <c r="AB23" i="1"/>
  <c r="DE23" i="1"/>
  <c r="DK23" i="1"/>
  <c r="EU23" i="1"/>
  <c r="EX23" i="1"/>
  <c r="FG23" i="1"/>
  <c r="FJ23" i="1"/>
  <c r="FS23" i="1"/>
  <c r="FV23" i="1"/>
  <c r="D24" i="1"/>
  <c r="AB24" i="1"/>
  <c r="BU24" i="1"/>
  <c r="BX24" i="1"/>
  <c r="CA24" i="1"/>
  <c r="DE24" i="1"/>
  <c r="DK24" i="1"/>
  <c r="EI24" i="1"/>
  <c r="EL24" i="1"/>
  <c r="EU24" i="1"/>
  <c r="EX24" i="1"/>
  <c r="FG24" i="1"/>
  <c r="FJ24" i="1"/>
  <c r="FS24" i="1"/>
  <c r="FV24" i="1"/>
  <c r="GE24" i="1"/>
  <c r="D25" i="1"/>
  <c r="AB25" i="1"/>
  <c r="BU25" i="1"/>
  <c r="BX25" i="1"/>
  <c r="CA25" i="1"/>
  <c r="DE25" i="1"/>
  <c r="DK25" i="1"/>
  <c r="EI25" i="1"/>
  <c r="EL25" i="1"/>
  <c r="EU25" i="1"/>
  <c r="EX25" i="1"/>
  <c r="FG25" i="1"/>
  <c r="FJ25" i="1"/>
  <c r="FS25" i="1"/>
  <c r="FV25" i="1"/>
  <c r="GE25" i="1"/>
  <c r="D26" i="1"/>
  <c r="AB26" i="1"/>
  <c r="BU26" i="1"/>
  <c r="BX26" i="1"/>
  <c r="CA26" i="1"/>
  <c r="DE26" i="1"/>
  <c r="DK26" i="1"/>
  <c r="EI26" i="1"/>
  <c r="EL26" i="1"/>
  <c r="EU26" i="1"/>
  <c r="EX26" i="1"/>
  <c r="FG26" i="1"/>
  <c r="FJ26" i="1"/>
  <c r="FS26" i="1"/>
  <c r="FV26" i="1"/>
  <c r="GE26" i="1"/>
  <c r="D27" i="1"/>
  <c r="AB27" i="1"/>
  <c r="BU27" i="1"/>
  <c r="BX27" i="1"/>
  <c r="CA27" i="1"/>
  <c r="DE27" i="1"/>
  <c r="DK27" i="1"/>
  <c r="EI27" i="1"/>
  <c r="EL27" i="1"/>
  <c r="EU27" i="1"/>
  <c r="EX27" i="1"/>
  <c r="FG27" i="1"/>
  <c r="FJ27" i="1"/>
  <c r="FS27" i="1"/>
  <c r="FV27" i="1"/>
  <c r="GE27" i="1"/>
  <c r="D28" i="1"/>
  <c r="AB28" i="1"/>
  <c r="BU28" i="1"/>
  <c r="BX28" i="1"/>
  <c r="CA28" i="1"/>
  <c r="DE28" i="1"/>
  <c r="DK28" i="1"/>
  <c r="EI28" i="1"/>
  <c r="EL28" i="1"/>
  <c r="EU28" i="1"/>
  <c r="EX28" i="1"/>
  <c r="FG28" i="1"/>
  <c r="FJ28" i="1"/>
  <c r="FS28" i="1"/>
  <c r="FV28" i="1"/>
  <c r="GE28" i="1"/>
  <c r="D29" i="1"/>
  <c r="AB29" i="1"/>
  <c r="BU29" i="1"/>
  <c r="BX29" i="1"/>
  <c r="CA29" i="1"/>
  <c r="DE29" i="1"/>
  <c r="DK29" i="1"/>
  <c r="EI29" i="1"/>
  <c r="EL29" i="1"/>
  <c r="EU29" i="1"/>
  <c r="EX29" i="1"/>
  <c r="FG29" i="1"/>
  <c r="FJ29" i="1"/>
  <c r="FS29" i="1"/>
  <c r="FV29" i="1"/>
  <c r="GE29" i="1"/>
  <c r="D30" i="1"/>
  <c r="AB30" i="1"/>
  <c r="BU30" i="1"/>
  <c r="BX30" i="1"/>
  <c r="CA30" i="1"/>
  <c r="DE30" i="1"/>
  <c r="DK30" i="1"/>
  <c r="EI30" i="1"/>
  <c r="EL30" i="1"/>
  <c r="EU30" i="1"/>
  <c r="EX30" i="1"/>
  <c r="FG30" i="1"/>
  <c r="FJ30" i="1"/>
  <c r="FS30" i="1"/>
  <c r="FV30" i="1"/>
  <c r="GE30" i="1"/>
  <c r="D31" i="1"/>
  <c r="AB31" i="1"/>
  <c r="BU31" i="1"/>
  <c r="BX31" i="1"/>
  <c r="CA31" i="1"/>
  <c r="DE31" i="1"/>
  <c r="DK31" i="1"/>
  <c r="EI31" i="1"/>
  <c r="EL31" i="1"/>
  <c r="EU31" i="1"/>
  <c r="EX31" i="1"/>
  <c r="FG31" i="1"/>
  <c r="FJ31" i="1"/>
  <c r="FS31" i="1"/>
  <c r="FV31" i="1"/>
  <c r="GE31" i="1"/>
  <c r="D32" i="1"/>
  <c r="AB32" i="1"/>
  <c r="BU32" i="1"/>
  <c r="BX32" i="1"/>
  <c r="CA32" i="1"/>
  <c r="DE32" i="1"/>
  <c r="DK32" i="1"/>
  <c r="EI32" i="1"/>
  <c r="EL32" i="1"/>
  <c r="EU32" i="1"/>
  <c r="EX32" i="1"/>
  <c r="FG32" i="1"/>
  <c r="FJ32" i="1"/>
  <c r="FS32" i="1"/>
  <c r="FV32" i="1"/>
  <c r="GE32" i="1"/>
  <c r="D33" i="1"/>
  <c r="AB33" i="1"/>
  <c r="BU33" i="1"/>
  <c r="BX33" i="1"/>
  <c r="CA33" i="1"/>
  <c r="DE33" i="1"/>
  <c r="DK33" i="1"/>
  <c r="EI33" i="1"/>
  <c r="EL33" i="1"/>
  <c r="EU33" i="1"/>
  <c r="EX33" i="1"/>
  <c r="FG33" i="1"/>
  <c r="FJ33" i="1"/>
  <c r="FS33" i="1"/>
  <c r="FV33" i="1"/>
  <c r="GE33" i="1"/>
  <c r="D34" i="1"/>
  <c r="FS34" i="1"/>
  <c r="FV34" i="1"/>
  <c r="GE34" i="1"/>
  <c r="D35" i="1"/>
  <c r="AB35" i="1"/>
  <c r="DW35" i="1"/>
  <c r="DZ35" i="1"/>
  <c r="FG35" i="1"/>
  <c r="FJ35" i="1"/>
  <c r="GE35" i="1"/>
  <c r="D36" i="1"/>
  <c r="AB36" i="1"/>
  <c r="DW36" i="1"/>
  <c r="DZ36" i="1"/>
  <c r="FG36" i="1"/>
  <c r="FJ36" i="1"/>
  <c r="GE36" i="1"/>
  <c r="D37" i="1"/>
  <c r="AB37" i="1"/>
  <c r="AQ37" i="1"/>
  <c r="AT37" i="1"/>
  <c r="CA37" i="1"/>
  <c r="CM37" i="1"/>
  <c r="CS37" i="1"/>
  <c r="CV37" i="1"/>
  <c r="DE37" i="1"/>
  <c r="DK37" i="1"/>
  <c r="DW37" i="1"/>
  <c r="DZ37" i="1"/>
  <c r="FG37" i="1"/>
  <c r="FJ37" i="1"/>
  <c r="FS37" i="1"/>
  <c r="FV37" i="1"/>
  <c r="D38" i="1"/>
  <c r="AB38" i="1"/>
  <c r="AQ38" i="1"/>
  <c r="AT38" i="1"/>
  <c r="CA38" i="1"/>
  <c r="CM38" i="1"/>
  <c r="CS38" i="1"/>
  <c r="CV38" i="1"/>
  <c r="DE38" i="1"/>
  <c r="DK38" i="1"/>
  <c r="DW38" i="1"/>
  <c r="DZ38" i="1"/>
  <c r="FG38" i="1"/>
  <c r="FJ38" i="1"/>
  <c r="FS38" i="1"/>
  <c r="FV38" i="1"/>
  <c r="D39" i="1"/>
  <c r="AB39" i="1"/>
  <c r="AQ39" i="1"/>
  <c r="AT39" i="1"/>
  <c r="CA39" i="1"/>
  <c r="CM39" i="1"/>
  <c r="CS39" i="1"/>
  <c r="CV39" i="1"/>
  <c r="DE39" i="1"/>
  <c r="DK39" i="1"/>
  <c r="DW39" i="1"/>
  <c r="DZ39" i="1"/>
  <c r="FG39" i="1"/>
  <c r="FJ39" i="1"/>
  <c r="FS39" i="1"/>
  <c r="FV39" i="1"/>
  <c r="D40" i="1"/>
  <c r="AB40" i="1"/>
  <c r="AQ40" i="1"/>
  <c r="AT40" i="1"/>
  <c r="CA40" i="1"/>
  <c r="CM40" i="1"/>
  <c r="CS40" i="1"/>
  <c r="CV40" i="1"/>
  <c r="DE40" i="1"/>
  <c r="DK40" i="1"/>
  <c r="DW40" i="1"/>
  <c r="DZ40" i="1"/>
  <c r="FG40" i="1"/>
  <c r="FJ40" i="1"/>
  <c r="FS40" i="1"/>
  <c r="FV40" i="1"/>
  <c r="D41" i="1"/>
  <c r="AB41" i="1"/>
  <c r="AQ41" i="1"/>
  <c r="AT41" i="1"/>
  <c r="CA41" i="1"/>
  <c r="CM41" i="1"/>
  <c r="CS41" i="1"/>
  <c r="CV41" i="1"/>
  <c r="DE41" i="1"/>
  <c r="DK41" i="1"/>
  <c r="DW41" i="1"/>
  <c r="DZ41" i="1"/>
  <c r="FG41" i="1"/>
  <c r="FJ41" i="1"/>
  <c r="FS41" i="1"/>
  <c r="FV41" i="1"/>
  <c r="D42" i="1"/>
  <c r="AB42" i="1"/>
  <c r="AQ42" i="1"/>
  <c r="AT42" i="1"/>
  <c r="CA42" i="1"/>
  <c r="CM42" i="1"/>
  <c r="CS42" i="1"/>
  <c r="CV42" i="1"/>
  <c r="DE42" i="1"/>
  <c r="DK42" i="1"/>
  <c r="DW42" i="1"/>
  <c r="DZ42" i="1"/>
  <c r="FG42" i="1"/>
  <c r="FJ42" i="1"/>
  <c r="FS42" i="1"/>
  <c r="FV42" i="1"/>
  <c r="D43" i="1"/>
  <c r="AB43" i="1"/>
  <c r="AQ43" i="1"/>
  <c r="AT43" i="1"/>
  <c r="CA43" i="1"/>
  <c r="CM43" i="1"/>
  <c r="CS43" i="1"/>
  <c r="CV43" i="1"/>
  <c r="DE43" i="1"/>
  <c r="DK43" i="1"/>
  <c r="DW43" i="1"/>
  <c r="DZ43" i="1"/>
  <c r="FG43" i="1"/>
  <c r="FJ43" i="1"/>
  <c r="FS43" i="1"/>
  <c r="FV43" i="1"/>
  <c r="GW43" i="1"/>
  <c r="GZ43" i="1"/>
  <c r="AB44" i="1"/>
  <c r="AQ44" i="1"/>
  <c r="AT44" i="1"/>
  <c r="CA44" i="1"/>
  <c r="CM44" i="1"/>
  <c r="CS44" i="1"/>
  <c r="CV44" i="1"/>
  <c r="DE44" i="1"/>
  <c r="DK44" i="1"/>
  <c r="DW44" i="1"/>
  <c r="DZ44" i="1"/>
  <c r="FG44" i="1"/>
  <c r="FJ44" i="1"/>
  <c r="FS44" i="1"/>
  <c r="FV44" i="1"/>
  <c r="GN44" i="1"/>
  <c r="GW44" i="1"/>
  <c r="GZ44" i="1"/>
  <c r="AB45" i="1"/>
  <c r="AQ45" i="1"/>
  <c r="AT45" i="1"/>
  <c r="CA45" i="1"/>
  <c r="CM45" i="1"/>
  <c r="CS45" i="1"/>
  <c r="CV45" i="1"/>
  <c r="DE45" i="1"/>
  <c r="DK45" i="1"/>
  <c r="DW45" i="1"/>
  <c r="DZ45" i="1"/>
  <c r="FG45" i="1"/>
  <c r="FJ45" i="1"/>
  <c r="FS45" i="1"/>
  <c r="FV45" i="1"/>
  <c r="GN45" i="1"/>
  <c r="GW45" i="1"/>
  <c r="GZ45" i="1"/>
  <c r="AB46" i="1"/>
  <c r="AQ46" i="1"/>
  <c r="AT46" i="1"/>
  <c r="CA46" i="1"/>
  <c r="CM46" i="1"/>
  <c r="CS46" i="1"/>
  <c r="CV46" i="1"/>
  <c r="DE46" i="1"/>
  <c r="DK46" i="1"/>
  <c r="DW46" i="1"/>
  <c r="DZ46" i="1"/>
  <c r="FG46" i="1"/>
  <c r="FJ46" i="1"/>
  <c r="FS46" i="1"/>
  <c r="FV46" i="1"/>
  <c r="GN46" i="1"/>
  <c r="GW46" i="1"/>
  <c r="GZ46" i="1"/>
  <c r="IA46" i="1"/>
  <c r="ID46" i="1"/>
  <c r="AB47" i="1"/>
  <c r="AQ47" i="1"/>
  <c r="AT47" i="1"/>
  <c r="CA47" i="1"/>
  <c r="CM47" i="1"/>
  <c r="CS47" i="1"/>
  <c r="CV47" i="1"/>
  <c r="DE47" i="1"/>
  <c r="DK47" i="1"/>
  <c r="DW47" i="1"/>
  <c r="DZ47" i="1"/>
  <c r="FG47" i="1"/>
  <c r="FJ47" i="1"/>
  <c r="FS47" i="1"/>
  <c r="FV47" i="1"/>
  <c r="GN47" i="1"/>
  <c r="GW47" i="1"/>
  <c r="GZ47" i="1"/>
  <c r="IA47" i="1"/>
  <c r="ID47" i="1"/>
  <c r="D48" i="1"/>
  <c r="AB48" i="1"/>
  <c r="AQ48" i="1"/>
  <c r="AT48" i="1"/>
  <c r="CM48" i="1"/>
  <c r="CS48" i="1"/>
  <c r="CV48" i="1"/>
  <c r="DE48" i="1"/>
  <c r="DK48" i="1"/>
  <c r="DW48" i="1"/>
  <c r="DZ48" i="1"/>
  <c r="FG48" i="1"/>
  <c r="FJ48" i="1"/>
  <c r="FS48" i="1"/>
  <c r="FV48" i="1"/>
  <c r="GE48" i="1"/>
  <c r="D49" i="1"/>
  <c r="AB49" i="1"/>
  <c r="AQ49" i="1"/>
  <c r="AT49" i="1"/>
  <c r="CM49" i="1"/>
  <c r="CS49" i="1"/>
  <c r="CV49" i="1"/>
  <c r="DE49" i="1"/>
  <c r="DK49" i="1"/>
  <c r="DW49" i="1"/>
  <c r="DZ49" i="1"/>
  <c r="FG49" i="1"/>
  <c r="FJ49" i="1"/>
  <c r="FS49" i="1"/>
  <c r="FV49" i="1"/>
  <c r="GE49" i="1"/>
  <c r="GW49" i="1"/>
  <c r="GZ49" i="1"/>
  <c r="D50" i="1"/>
  <c r="AB50" i="1"/>
  <c r="AQ50" i="1"/>
  <c r="AT50" i="1"/>
  <c r="CM50" i="1"/>
  <c r="CS50" i="1"/>
  <c r="CV50" i="1"/>
  <c r="DE50" i="1"/>
  <c r="DK50" i="1"/>
  <c r="DW50" i="1"/>
  <c r="DZ50" i="1"/>
  <c r="FG50" i="1"/>
  <c r="FJ50" i="1"/>
  <c r="FS50" i="1"/>
  <c r="FV50" i="1"/>
  <c r="GE50" i="1"/>
  <c r="GW50" i="1"/>
  <c r="GZ50" i="1"/>
  <c r="AB51" i="1"/>
  <c r="AQ51" i="1"/>
  <c r="AT51" i="1"/>
  <c r="CM51" i="1"/>
  <c r="CS51" i="1"/>
  <c r="CV51" i="1"/>
  <c r="DE51" i="1"/>
  <c r="DK51" i="1"/>
  <c r="DW51" i="1"/>
  <c r="DZ51" i="1"/>
  <c r="FG51" i="1"/>
  <c r="FJ51" i="1"/>
  <c r="FS51" i="1"/>
  <c r="FV51" i="1"/>
  <c r="GE51" i="1"/>
  <c r="GN51" i="1"/>
  <c r="GW51" i="1"/>
  <c r="GZ51" i="1"/>
  <c r="HU51" i="1"/>
  <c r="HX51" i="1"/>
  <c r="IA51" i="1"/>
  <c r="ID51" i="1"/>
  <c r="D52" i="1"/>
  <c r="D53" i="1"/>
  <c r="AB53" i="1"/>
  <c r="AQ53" i="1"/>
  <c r="AT53" i="1"/>
  <c r="DE53" i="1"/>
  <c r="FG53" i="1"/>
  <c r="FJ53" i="1"/>
  <c r="GE53" i="1"/>
  <c r="D54" i="1"/>
  <c r="AB54" i="1"/>
  <c r="AQ54" i="1"/>
  <c r="AT54" i="1"/>
  <c r="DE54" i="1"/>
  <c r="FG54" i="1"/>
  <c r="FJ54" i="1"/>
  <c r="GE54" i="1"/>
  <c r="GN54" i="1"/>
  <c r="D55" i="1"/>
  <c r="AB55" i="1"/>
  <c r="AQ55" i="1"/>
  <c r="AT55" i="1"/>
  <c r="DE55" i="1"/>
  <c r="FG55" i="1"/>
  <c r="FJ55" i="1"/>
  <c r="GE55" i="1"/>
  <c r="GN55" i="1"/>
  <c r="D56" i="1"/>
  <c r="AB56" i="1"/>
  <c r="AQ56" i="1"/>
  <c r="AT56" i="1"/>
  <c r="DE56" i="1"/>
  <c r="FG56" i="1"/>
  <c r="FJ56" i="1"/>
  <c r="GE56" i="1"/>
  <c r="GN56" i="1"/>
  <c r="D57" i="1"/>
  <c r="AB57" i="1"/>
  <c r="AQ57" i="1"/>
  <c r="AT57" i="1"/>
  <c r="DE57" i="1"/>
  <c r="FG57" i="1"/>
  <c r="FJ57" i="1"/>
  <c r="GE57" i="1"/>
  <c r="GN57" i="1"/>
  <c r="IA57" i="1"/>
  <c r="ID57" i="1"/>
  <c r="D58" i="1"/>
  <c r="AB58" i="1"/>
  <c r="AQ58" i="1"/>
  <c r="AT58" i="1"/>
  <c r="DE58" i="1"/>
  <c r="FG58" i="1"/>
  <c r="FJ58" i="1"/>
  <c r="GE58" i="1"/>
  <c r="GN58" i="1"/>
  <c r="IA58" i="1"/>
  <c r="ID58" i="1"/>
  <c r="D59" i="1"/>
  <c r="AB59" i="1"/>
  <c r="AQ59" i="1"/>
  <c r="AT59" i="1"/>
  <c r="DE59" i="1"/>
  <c r="FG59" i="1"/>
  <c r="FJ59" i="1"/>
  <c r="GE59" i="1"/>
  <c r="GN59" i="1"/>
  <c r="IA59" i="1"/>
  <c r="ID59" i="1"/>
  <c r="D60" i="1"/>
  <c r="AB60" i="1"/>
  <c r="AQ60" i="1"/>
  <c r="AT60" i="1"/>
  <c r="DE60" i="1"/>
  <c r="FG60" i="1"/>
  <c r="FJ60" i="1"/>
  <c r="GE60" i="1"/>
  <c r="GN60" i="1"/>
  <c r="IA60" i="1"/>
  <c r="ID60" i="1"/>
  <c r="D61" i="1"/>
  <c r="AB61" i="1"/>
  <c r="AH61" i="1"/>
  <c r="DE61" i="1"/>
  <c r="DW61" i="1"/>
  <c r="DZ61" i="1"/>
  <c r="FG61" i="1"/>
  <c r="FJ61" i="1"/>
  <c r="FS61" i="1"/>
  <c r="FV61" i="1"/>
  <c r="GE61" i="1"/>
  <c r="D62" i="1"/>
  <c r="AB62" i="1"/>
  <c r="AH62" i="1"/>
  <c r="DE62" i="1"/>
  <c r="DW62" i="1"/>
  <c r="DZ62" i="1"/>
  <c r="FG62" i="1"/>
  <c r="FJ62" i="1"/>
  <c r="FS62" i="1"/>
  <c r="FV62" i="1"/>
  <c r="GE62" i="1"/>
  <c r="D63" i="1"/>
  <c r="AB63" i="1"/>
  <c r="AH63" i="1"/>
  <c r="DE63" i="1"/>
  <c r="DW63" i="1"/>
  <c r="DZ63" i="1"/>
  <c r="FG63" i="1"/>
  <c r="FJ63" i="1"/>
  <c r="FS63" i="1"/>
  <c r="FV63" i="1"/>
  <c r="GE63" i="1"/>
  <c r="D64" i="1"/>
  <c r="AB64" i="1"/>
  <c r="AH64" i="1"/>
  <c r="DE64" i="1"/>
  <c r="DW64" i="1"/>
  <c r="DZ64" i="1"/>
  <c r="FG64" i="1"/>
  <c r="FJ64" i="1"/>
  <c r="FS64" i="1"/>
  <c r="FV64" i="1"/>
  <c r="GE64" i="1"/>
  <c r="D65" i="1"/>
  <c r="AB65" i="1"/>
  <c r="AH65" i="1"/>
  <c r="DE65" i="1"/>
  <c r="DW65" i="1"/>
  <c r="DZ65" i="1"/>
  <c r="FG65" i="1"/>
  <c r="FJ65" i="1"/>
  <c r="FS65" i="1"/>
  <c r="FV65" i="1"/>
  <c r="GE65" i="1"/>
  <c r="D66" i="1"/>
  <c r="AB66" i="1"/>
  <c r="AH66" i="1"/>
  <c r="DE66" i="1"/>
  <c r="DW66" i="1"/>
  <c r="DZ66" i="1"/>
  <c r="FG66" i="1"/>
  <c r="FJ66" i="1"/>
  <c r="FS66" i="1"/>
  <c r="FV66" i="1"/>
  <c r="GE66" i="1"/>
  <c r="D67" i="1"/>
  <c r="AB67" i="1"/>
  <c r="AH67" i="1"/>
  <c r="DE67" i="1"/>
  <c r="DW67" i="1"/>
  <c r="DZ67" i="1"/>
  <c r="FG67" i="1"/>
  <c r="FJ67" i="1"/>
  <c r="FS67" i="1"/>
  <c r="FV67" i="1"/>
  <c r="GE67" i="1"/>
  <c r="D68" i="1"/>
  <c r="J68" i="1"/>
  <c r="AB68" i="1"/>
  <c r="AH68" i="1"/>
  <c r="AQ68" i="1"/>
  <c r="AT68" i="1"/>
  <c r="BC68" i="1"/>
  <c r="CM68" i="1"/>
  <c r="DE68" i="1"/>
  <c r="DK68" i="1"/>
  <c r="FG68" i="1"/>
  <c r="FJ68" i="1"/>
  <c r="GE68" i="1"/>
  <c r="D69" i="1"/>
  <c r="J69" i="1"/>
  <c r="AB69" i="1"/>
  <c r="AH69" i="1"/>
  <c r="AQ69" i="1"/>
  <c r="AT69" i="1"/>
  <c r="BC69" i="1"/>
  <c r="CM69" i="1"/>
  <c r="DE69" i="1"/>
  <c r="DK69" i="1"/>
  <c r="FG69" i="1"/>
  <c r="FJ69" i="1"/>
  <c r="GE69" i="1"/>
  <c r="D70" i="1"/>
  <c r="J70" i="1"/>
  <c r="AB70" i="1"/>
  <c r="AH70" i="1"/>
  <c r="AQ70" i="1"/>
  <c r="AT70" i="1"/>
  <c r="BC70" i="1"/>
  <c r="CM70" i="1"/>
  <c r="DE70" i="1"/>
  <c r="DK70" i="1"/>
  <c r="FG70" i="1"/>
  <c r="FJ70" i="1"/>
  <c r="GE70" i="1"/>
  <c r="D71" i="1"/>
  <c r="J71" i="1"/>
  <c r="AB71" i="1"/>
  <c r="AH71" i="1"/>
  <c r="AQ71" i="1"/>
  <c r="AT71" i="1"/>
  <c r="BC71" i="1"/>
  <c r="CM71" i="1"/>
  <c r="DE71" i="1"/>
  <c r="DK71" i="1"/>
  <c r="FG71" i="1"/>
  <c r="FJ71" i="1"/>
  <c r="GE71" i="1"/>
  <c r="GN71" i="1"/>
  <c r="D72" i="1"/>
  <c r="J72" i="1"/>
  <c r="AB72" i="1"/>
  <c r="AH72" i="1"/>
  <c r="AQ72" i="1"/>
  <c r="AT72" i="1"/>
  <c r="BC72" i="1"/>
  <c r="CM72" i="1"/>
  <c r="DE72" i="1"/>
  <c r="DK72" i="1"/>
  <c r="FG72" i="1"/>
  <c r="FJ72" i="1"/>
  <c r="GE72" i="1"/>
  <c r="GN72" i="1"/>
  <c r="D73" i="1"/>
  <c r="J73" i="1"/>
  <c r="AB73" i="1"/>
  <c r="AQ73" i="1"/>
  <c r="AT73" i="1"/>
  <c r="CA73" i="1"/>
  <c r="CD73" i="1"/>
  <c r="CM73" i="1"/>
  <c r="CS73" i="1"/>
  <c r="CV73" i="1"/>
  <c r="DE73" i="1"/>
  <c r="FG73" i="1"/>
  <c r="FJ73" i="1"/>
  <c r="FS73" i="1"/>
  <c r="FV73" i="1"/>
  <c r="D74" i="1"/>
  <c r="J74" i="1"/>
  <c r="AB74" i="1"/>
  <c r="AQ74" i="1"/>
  <c r="AT74" i="1"/>
  <c r="CA74" i="1"/>
  <c r="CD74" i="1"/>
  <c r="CM74" i="1"/>
  <c r="CS74" i="1"/>
  <c r="CV74" i="1"/>
  <c r="DE74" i="1"/>
  <c r="FG74" i="1"/>
  <c r="FJ74" i="1"/>
  <c r="FS74" i="1"/>
  <c r="FV74" i="1"/>
  <c r="D75" i="1"/>
  <c r="J75" i="1"/>
  <c r="AB75" i="1"/>
  <c r="AQ75" i="1"/>
  <c r="AT75" i="1"/>
  <c r="CA75" i="1"/>
  <c r="CD75" i="1"/>
  <c r="CM75" i="1"/>
  <c r="CS75" i="1"/>
  <c r="CV75" i="1"/>
  <c r="DE75" i="1"/>
  <c r="FG75" i="1"/>
  <c r="FJ75" i="1"/>
  <c r="FS75" i="1"/>
  <c r="FV75" i="1"/>
  <c r="D76" i="1"/>
  <c r="J76" i="1"/>
  <c r="AB76" i="1"/>
  <c r="AQ76" i="1"/>
  <c r="AT76" i="1"/>
  <c r="CA76" i="1"/>
  <c r="CD76" i="1"/>
  <c r="CM76" i="1"/>
  <c r="CS76" i="1"/>
  <c r="CV76" i="1"/>
  <c r="DE76" i="1"/>
  <c r="FG76" i="1"/>
  <c r="FJ76" i="1"/>
  <c r="FS76" i="1"/>
  <c r="FV76" i="1"/>
  <c r="D77" i="1"/>
  <c r="J77" i="1"/>
  <c r="AB77" i="1"/>
  <c r="AQ77" i="1"/>
  <c r="AT77" i="1"/>
  <c r="CA77" i="1"/>
  <c r="CD77" i="1"/>
  <c r="CM77" i="1"/>
  <c r="CS77" i="1"/>
  <c r="CV77" i="1"/>
  <c r="DE77" i="1"/>
  <c r="FG77" i="1"/>
  <c r="FJ77" i="1"/>
  <c r="FS77" i="1"/>
  <c r="FV77" i="1"/>
  <c r="D78" i="1"/>
  <c r="J78" i="1"/>
  <c r="AB78" i="1"/>
  <c r="AQ78" i="1"/>
  <c r="AT78" i="1"/>
  <c r="CA78" i="1"/>
  <c r="CD78" i="1"/>
  <c r="CM78" i="1"/>
  <c r="CS78" i="1"/>
  <c r="CV78" i="1"/>
  <c r="DE78" i="1"/>
  <c r="FG78" i="1"/>
  <c r="FJ78" i="1"/>
  <c r="FS78" i="1"/>
  <c r="FV78" i="1"/>
  <c r="D79" i="1"/>
  <c r="J79" i="1"/>
  <c r="AB79" i="1"/>
  <c r="AQ79" i="1"/>
  <c r="AT79" i="1"/>
  <c r="CA79" i="1"/>
  <c r="CM79" i="1"/>
  <c r="CS79" i="1"/>
  <c r="CV79" i="1"/>
  <c r="DE79" i="1"/>
  <c r="FG79" i="1"/>
  <c r="FJ79" i="1"/>
  <c r="FS79" i="1"/>
  <c r="FV79" i="1"/>
  <c r="IA79" i="1"/>
  <c r="ID79" i="1"/>
  <c r="D80" i="1"/>
  <c r="J80" i="1"/>
  <c r="AB80" i="1"/>
  <c r="AQ80" i="1"/>
  <c r="AT80" i="1"/>
  <c r="CA80" i="1"/>
  <c r="CM80" i="1"/>
  <c r="CS80" i="1"/>
  <c r="CV80" i="1"/>
  <c r="DE80" i="1"/>
  <c r="FG80" i="1"/>
  <c r="FJ80" i="1"/>
  <c r="FS80" i="1"/>
  <c r="FV80" i="1"/>
  <c r="IA80" i="1"/>
  <c r="ID80" i="1"/>
  <c r="D81" i="1"/>
  <c r="J81" i="1"/>
  <c r="AB81" i="1"/>
  <c r="AQ81" i="1"/>
  <c r="AT81" i="1"/>
  <c r="CA81" i="1"/>
  <c r="CM81" i="1"/>
  <c r="CS81" i="1"/>
  <c r="CV81" i="1"/>
  <c r="DE81" i="1"/>
  <c r="FG81" i="1"/>
  <c r="FJ81" i="1"/>
  <c r="FS81" i="1"/>
  <c r="FV81" i="1"/>
  <c r="GN81" i="1"/>
  <c r="IA81" i="1"/>
  <c r="ID81" i="1"/>
  <c r="D82" i="1"/>
  <c r="J82" i="1"/>
  <c r="AB82" i="1"/>
  <c r="AQ82" i="1"/>
  <c r="AT82" i="1"/>
  <c r="CA82" i="1"/>
  <c r="CM82" i="1"/>
  <c r="CS82" i="1"/>
  <c r="CV82" i="1"/>
  <c r="DE82" i="1"/>
  <c r="FG82" i="1"/>
  <c r="FJ82" i="1"/>
  <c r="FS82" i="1"/>
  <c r="FV82" i="1"/>
  <c r="GN82" i="1"/>
  <c r="IA82" i="1"/>
  <c r="ID82" i="1"/>
  <c r="D83" i="1"/>
  <c r="AB83" i="1"/>
  <c r="AQ83" i="1"/>
  <c r="AT83" i="1"/>
  <c r="BC83" i="1"/>
  <c r="BI83" i="1"/>
  <c r="CM83" i="1"/>
  <c r="DE83" i="1"/>
  <c r="DK83" i="1"/>
  <c r="GE83" i="1"/>
  <c r="D84" i="1"/>
  <c r="AB84" i="1"/>
  <c r="AQ84" i="1"/>
  <c r="AT84" i="1"/>
  <c r="BC84" i="1"/>
  <c r="BI84" i="1"/>
  <c r="CM84" i="1"/>
  <c r="DE84" i="1"/>
  <c r="DK84" i="1"/>
  <c r="D85" i="1"/>
  <c r="AB85" i="1"/>
  <c r="AH85" i="1"/>
  <c r="AQ85" i="1"/>
  <c r="AT85" i="1"/>
  <c r="CM85" i="1"/>
  <c r="DE85" i="1"/>
  <c r="DW85" i="1"/>
  <c r="DZ85" i="1"/>
  <c r="FG85" i="1"/>
  <c r="FJ85" i="1"/>
  <c r="GE85" i="1"/>
  <c r="D86" i="1"/>
  <c r="AB86" i="1"/>
  <c r="AH86" i="1"/>
  <c r="AQ86" i="1"/>
  <c r="AT86" i="1"/>
  <c r="CM86" i="1"/>
  <c r="DE86" i="1"/>
  <c r="DW86" i="1"/>
  <c r="DZ86" i="1"/>
  <c r="FG86" i="1"/>
  <c r="FJ86" i="1"/>
  <c r="GE86" i="1"/>
  <c r="D87" i="1"/>
  <c r="AB87" i="1"/>
  <c r="AH87" i="1"/>
  <c r="AQ87" i="1"/>
  <c r="AT87" i="1"/>
  <c r="CM87" i="1"/>
  <c r="DE87" i="1"/>
  <c r="DW87" i="1"/>
  <c r="DZ87" i="1"/>
  <c r="FG87" i="1"/>
  <c r="FJ87" i="1"/>
  <c r="GE87" i="1"/>
  <c r="D88" i="1"/>
  <c r="AB88" i="1"/>
  <c r="AH88" i="1"/>
  <c r="AQ88" i="1"/>
  <c r="AT88" i="1"/>
  <c r="CM88" i="1"/>
  <c r="DE88" i="1"/>
  <c r="DW88" i="1"/>
  <c r="DZ88" i="1"/>
  <c r="FG88" i="1"/>
  <c r="FJ88" i="1"/>
  <c r="GE88" i="1"/>
  <c r="D89" i="1"/>
  <c r="AB89" i="1"/>
  <c r="AH89" i="1"/>
  <c r="AQ89" i="1"/>
  <c r="AT89" i="1"/>
  <c r="CM89" i="1"/>
  <c r="DE89" i="1"/>
  <c r="DW89" i="1"/>
  <c r="DZ89" i="1"/>
  <c r="FG89" i="1"/>
  <c r="FJ89" i="1"/>
  <c r="GE89" i="1"/>
  <c r="GN89" i="1"/>
  <c r="HO89" i="1"/>
  <c r="IA89" i="1"/>
  <c r="ID89" i="1"/>
  <c r="D90" i="1"/>
  <c r="AB90" i="1"/>
  <c r="CA90" i="1"/>
  <c r="CM90" i="1"/>
  <c r="CS90" i="1"/>
  <c r="CV90" i="1"/>
  <c r="DE90" i="1"/>
  <c r="DW90" i="1"/>
  <c r="DZ90" i="1"/>
  <c r="FG90" i="1"/>
  <c r="FJ90" i="1"/>
  <c r="GE90" i="1"/>
  <c r="D91" i="1"/>
  <c r="AB91" i="1"/>
  <c r="CA91" i="1"/>
  <c r="CM91" i="1"/>
  <c r="CS91" i="1"/>
  <c r="CV91" i="1"/>
  <c r="DE91" i="1"/>
  <c r="DW91" i="1"/>
  <c r="DZ91" i="1"/>
  <c r="FG91" i="1"/>
  <c r="FJ91" i="1"/>
  <c r="GE91" i="1"/>
  <c r="D92" i="1"/>
  <c r="AB92" i="1"/>
  <c r="CA92" i="1"/>
  <c r="CM92" i="1"/>
  <c r="CS92" i="1"/>
  <c r="CV92" i="1"/>
  <c r="DE92" i="1"/>
  <c r="DW92" i="1"/>
  <c r="DZ92" i="1"/>
  <c r="FG92" i="1"/>
  <c r="FJ92" i="1"/>
  <c r="GE92" i="1"/>
  <c r="D93" i="1"/>
  <c r="AB93" i="1"/>
  <c r="CA93" i="1"/>
  <c r="CM93" i="1"/>
  <c r="CS93" i="1"/>
  <c r="CV93" i="1"/>
  <c r="DE93" i="1"/>
  <c r="DW93" i="1"/>
  <c r="DZ93" i="1"/>
  <c r="FG93" i="1"/>
  <c r="FJ93" i="1"/>
  <c r="GE93" i="1"/>
  <c r="D94" i="1"/>
  <c r="AB94" i="1"/>
  <c r="CA94" i="1"/>
  <c r="CM94" i="1"/>
  <c r="CS94" i="1"/>
  <c r="CV94" i="1"/>
  <c r="DE94" i="1"/>
  <c r="DW94" i="1"/>
  <c r="DZ94" i="1"/>
  <c r="FG94" i="1"/>
  <c r="FJ94" i="1"/>
  <c r="GE94" i="1"/>
  <c r="D95" i="1"/>
  <c r="AB95" i="1"/>
  <c r="CA95" i="1"/>
  <c r="CM95" i="1"/>
  <c r="CS95" i="1"/>
  <c r="CV95" i="1"/>
  <c r="DE95" i="1"/>
  <c r="DW95" i="1"/>
  <c r="DZ95" i="1"/>
  <c r="FG95" i="1"/>
  <c r="FJ95" i="1"/>
  <c r="GE95" i="1"/>
  <c r="D96" i="1"/>
  <c r="AB96" i="1"/>
  <c r="CA96" i="1"/>
  <c r="CM96" i="1"/>
  <c r="CS96" i="1"/>
  <c r="CV96" i="1"/>
  <c r="DE96" i="1"/>
  <c r="DW96" i="1"/>
  <c r="DZ96" i="1"/>
  <c r="FG96" i="1"/>
  <c r="FJ96" i="1"/>
  <c r="GE96" i="1"/>
  <c r="D97" i="1"/>
  <c r="AB97" i="1"/>
  <c r="CA97" i="1"/>
  <c r="CM97" i="1"/>
  <c r="CS97" i="1"/>
  <c r="CV97" i="1"/>
  <c r="DE97" i="1"/>
  <c r="DW97" i="1"/>
  <c r="DZ97" i="1"/>
  <c r="FG97" i="1"/>
  <c r="FJ97" i="1"/>
  <c r="GE97" i="1"/>
  <c r="GN97" i="1"/>
  <c r="D98" i="1"/>
  <c r="AB98" i="1"/>
  <c r="AQ98" i="1"/>
  <c r="EU98" i="1"/>
  <c r="EX98" i="1"/>
  <c r="GE98" i="1"/>
  <c r="D99" i="1"/>
  <c r="AB99" i="1"/>
  <c r="AQ99" i="1"/>
  <c r="CM99" i="1"/>
  <c r="CS99" i="1"/>
  <c r="CV99" i="1"/>
  <c r="EU99" i="1"/>
  <c r="EX99" i="1"/>
  <c r="GE99" i="1"/>
  <c r="D100" i="1"/>
  <c r="AB100" i="1"/>
  <c r="AQ100" i="1"/>
  <c r="CM100" i="1"/>
  <c r="CS100" i="1"/>
  <c r="CV100" i="1"/>
  <c r="EU100" i="1"/>
  <c r="EX100" i="1"/>
  <c r="GE100" i="1"/>
  <c r="D101" i="1"/>
  <c r="AB101" i="1"/>
  <c r="CM101" i="1"/>
  <c r="CS101" i="1"/>
  <c r="CV101" i="1"/>
  <c r="DW101" i="1"/>
  <c r="DZ101" i="1"/>
  <c r="FS101" i="1"/>
  <c r="FV101" i="1"/>
  <c r="D102" i="1"/>
  <c r="AB102" i="1"/>
  <c r="CM102" i="1"/>
  <c r="CS102" i="1"/>
  <c r="CV102" i="1"/>
  <c r="DW102" i="1"/>
  <c r="DZ102" i="1"/>
  <c r="FS102" i="1"/>
  <c r="FV102" i="1"/>
  <c r="D103" i="1"/>
  <c r="AB103" i="1"/>
  <c r="CM103" i="1"/>
  <c r="CS103" i="1"/>
  <c r="CV103" i="1"/>
  <c r="DW103" i="1"/>
  <c r="DZ103" i="1"/>
  <c r="FS103" i="1"/>
  <c r="FV103" i="1"/>
  <c r="D104" i="1"/>
  <c r="AB104" i="1"/>
  <c r="CM104" i="1"/>
  <c r="CS104" i="1"/>
  <c r="CV104" i="1"/>
  <c r="DW104" i="1"/>
  <c r="DZ104" i="1"/>
  <c r="FS104" i="1"/>
  <c r="FV104" i="1"/>
  <c r="D105" i="1"/>
  <c r="AB105" i="1"/>
  <c r="CM105" i="1"/>
  <c r="CS105" i="1"/>
  <c r="CV105" i="1"/>
  <c r="DW105" i="1"/>
  <c r="DZ105" i="1"/>
  <c r="FS105" i="1"/>
  <c r="FV105" i="1"/>
  <c r="D106" i="1"/>
  <c r="AB106" i="1"/>
  <c r="CM106" i="1"/>
  <c r="CS106" i="1"/>
  <c r="CV106" i="1"/>
  <c r="DW106" i="1"/>
  <c r="DZ106" i="1"/>
  <c r="FS106" i="1"/>
  <c r="FV106" i="1"/>
  <c r="D107" i="1"/>
  <c r="AB107" i="1"/>
  <c r="CM107" i="1"/>
  <c r="CS107" i="1"/>
  <c r="CV107" i="1"/>
  <c r="DW107" i="1"/>
  <c r="DZ107" i="1"/>
  <c r="FS107" i="1"/>
  <c r="FV107" i="1"/>
  <c r="D108" i="1"/>
  <c r="DE108" i="1"/>
  <c r="DK108" i="1"/>
  <c r="FG108" i="1"/>
  <c r="FJ108" i="1"/>
  <c r="GE108" i="1"/>
  <c r="D109" i="1"/>
  <c r="J109" i="1"/>
  <c r="S109" i="1"/>
  <c r="AB109" i="1"/>
  <c r="AH109" i="1"/>
  <c r="CA109" i="1"/>
  <c r="CD109" i="1"/>
  <c r="CM109" i="1"/>
  <c r="CS109" i="1"/>
  <c r="CV109" i="1"/>
  <c r="DE109" i="1"/>
  <c r="DK109" i="1"/>
  <c r="EI109" i="1"/>
  <c r="EL109" i="1"/>
  <c r="FG109" i="1"/>
  <c r="FJ109" i="1"/>
  <c r="FS109" i="1"/>
  <c r="FV109" i="1"/>
  <c r="GE109" i="1"/>
  <c r="D110" i="1"/>
  <c r="J110" i="1"/>
  <c r="S110" i="1"/>
  <c r="AB110" i="1"/>
  <c r="AH110" i="1"/>
  <c r="CA110" i="1"/>
  <c r="CD110" i="1"/>
  <c r="CM110" i="1"/>
  <c r="CS110" i="1"/>
  <c r="CV110" i="1"/>
  <c r="DE110" i="1"/>
  <c r="DK110" i="1"/>
  <c r="EI110" i="1"/>
  <c r="EL110" i="1"/>
  <c r="FG110" i="1"/>
  <c r="FJ110" i="1"/>
  <c r="FS110" i="1"/>
  <c r="FV110" i="1"/>
  <c r="GE110" i="1"/>
  <c r="D111" i="1"/>
  <c r="J111" i="1"/>
  <c r="S111" i="1"/>
  <c r="AB111" i="1"/>
  <c r="AH111" i="1"/>
  <c r="CA111" i="1"/>
  <c r="CD111" i="1"/>
  <c r="CM111" i="1"/>
  <c r="CS111" i="1"/>
  <c r="CV111" i="1"/>
  <c r="DE111" i="1"/>
  <c r="DK111" i="1"/>
  <c r="EI111" i="1"/>
  <c r="EL111" i="1"/>
  <c r="FG111" i="1"/>
  <c r="FJ111" i="1"/>
  <c r="FS111" i="1"/>
  <c r="FV111" i="1"/>
  <c r="GE111" i="1"/>
  <c r="D112" i="1"/>
  <c r="AB112" i="1"/>
  <c r="AH112" i="1"/>
  <c r="BU112" i="1"/>
  <c r="BX112" i="1"/>
  <c r="CA112" i="1"/>
  <c r="DE112" i="1"/>
  <c r="DK112" i="1"/>
  <c r="EI112" i="1"/>
  <c r="EL112" i="1"/>
  <c r="GE112" i="1"/>
  <c r="D113" i="1"/>
  <c r="AB113" i="1"/>
  <c r="AH113" i="1"/>
  <c r="BU113" i="1"/>
  <c r="BX113" i="1"/>
  <c r="CA113" i="1"/>
  <c r="DE113" i="1"/>
  <c r="DK113" i="1"/>
  <c r="EI113" i="1"/>
  <c r="EL113" i="1"/>
  <c r="GE113" i="1"/>
  <c r="D114" i="1"/>
  <c r="AB114" i="1"/>
  <c r="AH114" i="1"/>
  <c r="BU114" i="1"/>
  <c r="BX114" i="1"/>
  <c r="CA114" i="1"/>
  <c r="DE114" i="1"/>
  <c r="DK114" i="1"/>
  <c r="EI114" i="1"/>
  <c r="EL114" i="1"/>
  <c r="GE114" i="1"/>
  <c r="D115" i="1"/>
  <c r="J115" i="1"/>
  <c r="AB115" i="1"/>
  <c r="AH115" i="1"/>
  <c r="AQ115" i="1"/>
  <c r="AT115" i="1"/>
  <c r="CM115" i="1"/>
  <c r="DE115" i="1"/>
  <c r="GE115" i="1"/>
  <c r="D116" i="1"/>
  <c r="J116" i="1"/>
  <c r="AB116" i="1"/>
  <c r="AH116" i="1"/>
  <c r="AQ116" i="1"/>
  <c r="AT116" i="1"/>
  <c r="CM116" i="1"/>
  <c r="DE116" i="1"/>
  <c r="GE116" i="1"/>
  <c r="GN116" i="1"/>
  <c r="D117" i="1"/>
  <c r="J117" i="1"/>
  <c r="AB117" i="1"/>
  <c r="AH117" i="1"/>
  <c r="AQ117" i="1"/>
  <c r="AT117" i="1"/>
  <c r="CM117" i="1"/>
  <c r="DE117" i="1"/>
  <c r="GE117" i="1"/>
  <c r="GN117" i="1"/>
  <c r="HO117" i="1"/>
  <c r="HU117" i="1"/>
  <c r="HX117" i="1"/>
  <c r="IA117" i="1"/>
  <c r="ID117" i="1"/>
  <c r="D118" i="1"/>
  <c r="AB118" i="1"/>
  <c r="BU118" i="1"/>
  <c r="BX118" i="1"/>
  <c r="CA118" i="1"/>
  <c r="CM118" i="1"/>
  <c r="CS118" i="1"/>
  <c r="CV118" i="1"/>
  <c r="DE118" i="1"/>
  <c r="DK118" i="1"/>
  <c r="DW118" i="1"/>
  <c r="DZ118" i="1"/>
  <c r="FG118" i="1"/>
  <c r="FJ118" i="1"/>
  <c r="GE118" i="1"/>
  <c r="D119" i="1"/>
  <c r="AB119" i="1"/>
  <c r="BU119" i="1"/>
  <c r="BX119" i="1"/>
  <c r="CA119" i="1"/>
  <c r="CM119" i="1"/>
  <c r="CS119" i="1"/>
  <c r="CV119" i="1"/>
  <c r="DE119" i="1"/>
  <c r="DK119" i="1"/>
  <c r="DW119" i="1"/>
  <c r="DZ119" i="1"/>
  <c r="FG119" i="1"/>
  <c r="FJ119" i="1"/>
  <c r="GE119" i="1"/>
  <c r="GW119" i="1"/>
  <c r="GZ119" i="1"/>
  <c r="D120" i="1"/>
  <c r="AB120" i="1"/>
  <c r="BU120" i="1"/>
  <c r="BX120" i="1"/>
  <c r="CA120" i="1"/>
  <c r="CM120" i="1"/>
  <c r="CS120" i="1"/>
  <c r="CV120" i="1"/>
  <c r="DE120" i="1"/>
  <c r="DK120" i="1"/>
  <c r="DW120" i="1"/>
  <c r="DZ120" i="1"/>
  <c r="FG120" i="1"/>
  <c r="FJ120" i="1"/>
  <c r="GE120" i="1"/>
  <c r="GW120" i="1"/>
  <c r="GZ120" i="1"/>
  <c r="D121" i="1"/>
  <c r="AB121" i="1"/>
  <c r="AH121" i="1"/>
  <c r="BU121" i="1"/>
  <c r="BX121" i="1"/>
  <c r="CA121" i="1"/>
  <c r="FG121" i="1"/>
  <c r="FJ121" i="1"/>
  <c r="GE121" i="1"/>
  <c r="D122" i="1"/>
  <c r="AB122" i="1"/>
  <c r="AH122" i="1"/>
  <c r="BU122" i="1"/>
  <c r="BX122" i="1"/>
  <c r="CA122" i="1"/>
  <c r="FG122" i="1"/>
  <c r="FJ122" i="1"/>
  <c r="GE122" i="1"/>
  <c r="D123" i="1"/>
  <c r="AB123" i="1"/>
  <c r="AH123" i="1"/>
  <c r="BU123" i="1"/>
  <c r="BX123" i="1"/>
  <c r="CA123" i="1"/>
  <c r="FG123" i="1"/>
  <c r="FJ123" i="1"/>
  <c r="GE123" i="1"/>
  <c r="D124" i="1"/>
  <c r="AB124" i="1"/>
  <c r="AH124" i="1"/>
  <c r="BU124" i="1"/>
  <c r="BX124" i="1"/>
  <c r="CA124" i="1"/>
  <c r="FG124" i="1"/>
  <c r="FJ124" i="1"/>
  <c r="GE124" i="1"/>
  <c r="D125" i="1"/>
  <c r="AH125" i="1"/>
  <c r="BU125" i="1"/>
  <c r="BX125" i="1"/>
  <c r="CA125" i="1"/>
  <c r="FG125" i="1"/>
  <c r="FJ125" i="1"/>
  <c r="GE125" i="1"/>
  <c r="D126" i="1"/>
  <c r="AH126" i="1"/>
  <c r="BU126" i="1"/>
  <c r="BX126" i="1"/>
  <c r="CA126" i="1"/>
  <c r="CM126" i="1"/>
  <c r="FG126" i="1"/>
  <c r="FJ126" i="1"/>
  <c r="GE126" i="1"/>
  <c r="D127" i="1"/>
  <c r="AH127" i="1"/>
  <c r="BU127" i="1"/>
  <c r="BX127" i="1"/>
  <c r="CA127" i="1"/>
  <c r="CM127" i="1"/>
  <c r="CS127" i="1"/>
  <c r="CV127" i="1"/>
  <c r="FG127" i="1"/>
  <c r="FJ127" i="1"/>
  <c r="GE127" i="1"/>
  <c r="D128" i="1"/>
  <c r="AH128" i="1"/>
  <c r="BU128" i="1"/>
  <c r="BX128" i="1"/>
  <c r="CA128" i="1"/>
  <c r="CM128" i="1"/>
  <c r="CS128" i="1"/>
  <c r="CV128" i="1"/>
  <c r="FG128" i="1"/>
  <c r="FJ128" i="1"/>
  <c r="GE128" i="1"/>
  <c r="D129" i="1"/>
  <c r="AH129" i="1"/>
  <c r="BU129" i="1"/>
  <c r="BX129" i="1"/>
  <c r="CA129" i="1"/>
  <c r="CM129" i="1"/>
  <c r="CS129" i="1"/>
  <c r="CV129" i="1"/>
  <c r="FG129" i="1"/>
  <c r="FJ129" i="1"/>
  <c r="GE129" i="1"/>
  <c r="D130" i="1"/>
  <c r="AH130" i="1"/>
  <c r="BU130" i="1"/>
  <c r="BX130" i="1"/>
  <c r="CA130" i="1"/>
  <c r="CM130" i="1"/>
  <c r="CS130" i="1"/>
  <c r="CV130" i="1"/>
  <c r="FG130" i="1"/>
  <c r="FJ130" i="1"/>
  <c r="GE130" i="1"/>
  <c r="D131" i="1"/>
  <c r="AH131" i="1"/>
  <c r="BU131" i="1"/>
  <c r="BX131" i="1"/>
  <c r="CA131" i="1"/>
  <c r="CM131" i="1"/>
  <c r="CS131" i="1"/>
  <c r="CV131" i="1"/>
  <c r="FG131" i="1"/>
  <c r="FJ131" i="1"/>
  <c r="GE131" i="1"/>
  <c r="HU131" i="1"/>
  <c r="HX131" i="1"/>
  <c r="IA131" i="1"/>
  <c r="ID131" i="1"/>
  <c r="D132" i="1"/>
  <c r="AH132" i="1"/>
  <c r="BU132" i="1"/>
  <c r="BX132" i="1"/>
  <c r="CA132" i="1"/>
  <c r="CM132" i="1"/>
  <c r="CS132" i="1"/>
  <c r="CV132" i="1"/>
  <c r="FG132" i="1"/>
  <c r="FJ132" i="1"/>
  <c r="GE132" i="1"/>
  <c r="GN132" i="1"/>
  <c r="HU132" i="1"/>
  <c r="HX132" i="1"/>
  <c r="IA132" i="1"/>
  <c r="ID132" i="1"/>
  <c r="D133" i="1"/>
  <c r="AH133" i="1"/>
  <c r="BU133" i="1"/>
  <c r="BX133" i="1"/>
  <c r="CA133" i="1"/>
  <c r="CM133" i="1"/>
  <c r="CS133" i="1"/>
  <c r="CV133" i="1"/>
  <c r="FG133" i="1"/>
  <c r="FJ133" i="1"/>
  <c r="GE133" i="1"/>
  <c r="GN133" i="1"/>
  <c r="HU133" i="1"/>
  <c r="HX133" i="1"/>
  <c r="IA133" i="1"/>
  <c r="ID133" i="1"/>
  <c r="D134" i="1"/>
  <c r="AB134" i="1"/>
  <c r="AH134" i="1"/>
  <c r="BU134" i="1"/>
  <c r="BX134" i="1"/>
  <c r="CA134" i="1"/>
  <c r="DW134" i="1"/>
  <c r="DZ134" i="1"/>
  <c r="EI134" i="1"/>
  <c r="EL134" i="1"/>
  <c r="EU134" i="1"/>
  <c r="EX134" i="1"/>
  <c r="FG134" i="1"/>
  <c r="FJ134" i="1"/>
  <c r="GE134" i="1"/>
  <c r="D135" i="1"/>
  <c r="AB135" i="1"/>
  <c r="AH135" i="1"/>
  <c r="BU135" i="1"/>
  <c r="BX135" i="1"/>
  <c r="CA135" i="1"/>
  <c r="DW135" i="1"/>
  <c r="DZ135" i="1"/>
  <c r="EI135" i="1"/>
  <c r="EL135" i="1"/>
  <c r="EU135" i="1"/>
  <c r="EX135" i="1"/>
  <c r="FG135" i="1"/>
  <c r="FJ135" i="1"/>
  <c r="GE135" i="1"/>
  <c r="D136" i="1"/>
  <c r="AB136" i="1"/>
  <c r="AH136" i="1"/>
  <c r="BU136" i="1"/>
  <c r="BX136" i="1"/>
  <c r="CA136" i="1"/>
  <c r="DW136" i="1"/>
  <c r="DZ136" i="1"/>
  <c r="EI136" i="1"/>
  <c r="EL136" i="1"/>
  <c r="EU136" i="1"/>
  <c r="EX136" i="1"/>
  <c r="FG136" i="1"/>
  <c r="FJ136" i="1"/>
  <c r="GE136" i="1"/>
  <c r="D137" i="1"/>
  <c r="AB137" i="1"/>
  <c r="AH137" i="1"/>
  <c r="BU137" i="1"/>
  <c r="BX137" i="1"/>
  <c r="CA137" i="1"/>
  <c r="DW137" i="1"/>
  <c r="DZ137" i="1"/>
  <c r="EI137" i="1"/>
  <c r="EL137" i="1"/>
  <c r="EU137" i="1"/>
  <c r="EX137" i="1"/>
  <c r="FG137" i="1"/>
  <c r="FJ137" i="1"/>
  <c r="GE137" i="1"/>
  <c r="D138" i="1"/>
  <c r="AB138" i="1"/>
  <c r="AH138" i="1"/>
  <c r="BU138" i="1"/>
  <c r="BX138" i="1"/>
  <c r="CA138" i="1"/>
  <c r="DW138" i="1"/>
  <c r="DZ138" i="1"/>
  <c r="EI138" i="1"/>
  <c r="EL138" i="1"/>
  <c r="EU138" i="1"/>
  <c r="EX138" i="1"/>
  <c r="FG138" i="1"/>
  <c r="FJ138" i="1"/>
  <c r="GE138" i="1"/>
  <c r="D139" i="1"/>
  <c r="AB139" i="1"/>
  <c r="AH139" i="1"/>
  <c r="BU139" i="1"/>
  <c r="BX139" i="1"/>
  <c r="CA139" i="1"/>
  <c r="DW139" i="1"/>
  <c r="DZ139" i="1"/>
  <c r="EI139" i="1"/>
  <c r="EL139" i="1"/>
  <c r="EU139" i="1"/>
  <c r="EX139" i="1"/>
  <c r="FG139" i="1"/>
  <c r="FJ139" i="1"/>
  <c r="GE139" i="1"/>
  <c r="D140" i="1"/>
  <c r="AB140" i="1"/>
  <c r="AH140" i="1"/>
  <c r="BU140" i="1"/>
  <c r="BX140" i="1"/>
  <c r="CA140" i="1"/>
  <c r="DW140" i="1"/>
  <c r="DZ140" i="1"/>
  <c r="EI140" i="1"/>
  <c r="EL140" i="1"/>
  <c r="EU140" i="1"/>
  <c r="EX140" i="1"/>
  <c r="FG140" i="1"/>
  <c r="FJ140" i="1"/>
  <c r="GE140" i="1"/>
  <c r="D141" i="1"/>
  <c r="AB141" i="1"/>
  <c r="AQ141" i="1"/>
  <c r="AT141" i="1"/>
  <c r="BU141" i="1"/>
  <c r="BX141" i="1"/>
  <c r="CA141" i="1"/>
  <c r="DW141" i="1"/>
  <c r="DZ141" i="1"/>
  <c r="EI141" i="1"/>
  <c r="EL141" i="1"/>
  <c r="FG141" i="1"/>
  <c r="FJ141" i="1"/>
  <c r="FS141" i="1"/>
  <c r="FV141" i="1"/>
  <c r="GE141" i="1"/>
  <c r="D142" i="1"/>
  <c r="AB142" i="1"/>
  <c r="DW142" i="1"/>
  <c r="DZ142" i="1"/>
  <c r="D143" i="1"/>
  <c r="AB143" i="1"/>
  <c r="DW143" i="1"/>
  <c r="DZ143" i="1"/>
  <c r="HU143" i="1"/>
  <c r="HX143" i="1"/>
  <c r="IA143" i="1"/>
  <c r="ID143" i="1"/>
  <c r="D144" i="1"/>
  <c r="AB144" i="1"/>
  <c r="DW144" i="1"/>
  <c r="DZ144" i="1"/>
  <c r="HU144" i="1"/>
  <c r="HX144" i="1"/>
  <c r="IA144" i="1"/>
  <c r="ID144" i="1"/>
  <c r="D145" i="1"/>
  <c r="J145" i="1"/>
  <c r="S145" i="1"/>
  <c r="CA145" i="1"/>
  <c r="CM145" i="1"/>
  <c r="CS145" i="1"/>
  <c r="CV145" i="1"/>
  <c r="DW145" i="1"/>
  <c r="EU145" i="1"/>
  <c r="EX145" i="1"/>
  <c r="FG145" i="1"/>
  <c r="FJ145" i="1"/>
  <c r="FS145" i="1"/>
  <c r="FV145" i="1"/>
  <c r="GE145" i="1"/>
  <c r="D146" i="1"/>
  <c r="J146" i="1"/>
  <c r="S146" i="1"/>
  <c r="CA146" i="1"/>
  <c r="CM146" i="1"/>
  <c r="CS146" i="1"/>
  <c r="CV146" i="1"/>
  <c r="DW146" i="1"/>
  <c r="EU146" i="1"/>
  <c r="EX146" i="1"/>
  <c r="FG146" i="1"/>
  <c r="FJ146" i="1"/>
  <c r="FS146" i="1"/>
  <c r="FV146" i="1"/>
  <c r="GE146" i="1"/>
  <c r="D147" i="1"/>
  <c r="AB147" i="1"/>
  <c r="DE147" i="1"/>
  <c r="DK147" i="1"/>
  <c r="FG147" i="1"/>
  <c r="FJ147" i="1"/>
  <c r="FS147" i="1"/>
  <c r="FV147" i="1"/>
  <c r="GE147" i="1"/>
  <c r="D148" i="1"/>
  <c r="AB148" i="1"/>
  <c r="DE148" i="1"/>
  <c r="DK148" i="1"/>
  <c r="FG148" i="1"/>
  <c r="FJ148" i="1"/>
  <c r="FS148" i="1"/>
  <c r="FV148" i="1"/>
  <c r="GE148" i="1"/>
  <c r="D149" i="1"/>
  <c r="DW149" i="1"/>
  <c r="DZ149" i="1"/>
  <c r="FG149" i="1"/>
  <c r="FJ149" i="1"/>
  <c r="FS149" i="1"/>
  <c r="FV149" i="1"/>
  <c r="GE149" i="1"/>
  <c r="D150" i="1"/>
  <c r="DW150" i="1"/>
  <c r="DZ150" i="1"/>
  <c r="FG150" i="1"/>
  <c r="FJ150" i="1"/>
  <c r="FS150" i="1"/>
  <c r="FV150" i="1"/>
  <c r="GE150" i="1"/>
  <c r="D151" i="1"/>
  <c r="DW151" i="1"/>
  <c r="DZ151" i="1"/>
  <c r="FG151" i="1"/>
  <c r="FJ151" i="1"/>
  <c r="FS151" i="1"/>
  <c r="FV151" i="1"/>
  <c r="GE151" i="1"/>
  <c r="D152" i="1"/>
  <c r="DW152" i="1"/>
  <c r="DZ152" i="1"/>
  <c r="FG152" i="1"/>
  <c r="FJ152" i="1"/>
  <c r="FS152" i="1"/>
  <c r="FV152" i="1"/>
  <c r="GE152" i="1"/>
  <c r="D153" i="1"/>
  <c r="AB153" i="1"/>
  <c r="AQ153" i="1"/>
  <c r="AT153" i="1"/>
  <c r="CA153" i="1"/>
  <c r="DE153" i="1"/>
  <c r="DK153" i="1"/>
  <c r="FG153" i="1"/>
  <c r="FJ153" i="1"/>
  <c r="GN153" i="1"/>
  <c r="D154" i="1"/>
  <c r="AB154" i="1"/>
  <c r="AQ154" i="1"/>
  <c r="AT154" i="1"/>
  <c r="CA154" i="1"/>
  <c r="DE154" i="1"/>
  <c r="DK154" i="1"/>
  <c r="FG154" i="1"/>
  <c r="FJ154" i="1"/>
  <c r="GN154" i="1"/>
  <c r="D155" i="1"/>
  <c r="AB155" i="1"/>
  <c r="AQ155" i="1"/>
  <c r="AT155" i="1"/>
  <c r="CA155" i="1"/>
  <c r="DE155" i="1"/>
  <c r="DK155" i="1"/>
  <c r="FG155" i="1"/>
  <c r="FJ155" i="1"/>
  <c r="GN155" i="1"/>
  <c r="D156" i="1"/>
  <c r="AB156" i="1"/>
  <c r="AQ156" i="1"/>
  <c r="AT156" i="1"/>
  <c r="CA156" i="1"/>
  <c r="DE156" i="1"/>
  <c r="DK156" i="1"/>
  <c r="FG156" i="1"/>
  <c r="FJ156" i="1"/>
  <c r="GN156" i="1"/>
  <c r="D157" i="1"/>
  <c r="AB157" i="1"/>
  <c r="AQ157" i="1"/>
  <c r="AT157" i="1"/>
  <c r="DE157" i="1"/>
  <c r="DW157" i="1"/>
  <c r="DZ157" i="1"/>
  <c r="FG157" i="1"/>
  <c r="FJ157" i="1"/>
  <c r="FS157" i="1"/>
  <c r="FV157" i="1"/>
  <c r="GE157" i="1"/>
  <c r="D158" i="1"/>
  <c r="AB158" i="1"/>
  <c r="AQ158" i="1"/>
  <c r="AT158" i="1"/>
  <c r="DE158" i="1"/>
  <c r="DW158" i="1"/>
  <c r="DZ158" i="1"/>
  <c r="FG158" i="1"/>
  <c r="FJ158" i="1"/>
  <c r="FS158" i="1"/>
  <c r="FV158" i="1"/>
  <c r="GE158" i="1"/>
  <c r="D159" i="1"/>
  <c r="AB159" i="1"/>
  <c r="AQ159" i="1"/>
  <c r="AT159" i="1"/>
  <c r="DE159" i="1"/>
  <c r="DW159" i="1"/>
  <c r="DZ159" i="1"/>
  <c r="FG159" i="1"/>
  <c r="FJ159" i="1"/>
  <c r="FS159" i="1"/>
  <c r="FV159" i="1"/>
  <c r="GE159" i="1"/>
  <c r="D160" i="1"/>
  <c r="AB160" i="1"/>
  <c r="AQ160" i="1"/>
  <c r="AT160" i="1"/>
  <c r="CM160" i="1"/>
  <c r="CS160" i="1"/>
  <c r="CV160" i="1"/>
  <c r="DE160" i="1"/>
  <c r="DW160" i="1"/>
  <c r="DZ160" i="1"/>
  <c r="FG160" i="1"/>
  <c r="FJ160" i="1"/>
  <c r="FS160" i="1"/>
  <c r="FV160" i="1"/>
  <c r="GE160" i="1"/>
  <c r="AB161" i="1"/>
  <c r="AQ161" i="1"/>
  <c r="AT161" i="1"/>
  <c r="CM161" i="1"/>
  <c r="CS161" i="1"/>
  <c r="CV161" i="1"/>
  <c r="DE161" i="1"/>
  <c r="DW161" i="1"/>
  <c r="DZ161" i="1"/>
  <c r="FG161" i="1"/>
  <c r="FJ161" i="1"/>
  <c r="FS161" i="1"/>
  <c r="FV161" i="1"/>
  <c r="GE161" i="1"/>
  <c r="HO161" i="1"/>
  <c r="IA161" i="1"/>
  <c r="ID161" i="1"/>
  <c r="D162" i="1"/>
  <c r="AB162" i="1"/>
  <c r="AQ162" i="1"/>
  <c r="AT162" i="1"/>
  <c r="CM162" i="1"/>
  <c r="CS162" i="1"/>
  <c r="CV162" i="1"/>
  <c r="DZ162" i="1"/>
  <c r="FG162" i="1"/>
  <c r="FJ162" i="1"/>
  <c r="GE162" i="1"/>
  <c r="D163" i="1"/>
  <c r="AB163" i="1"/>
  <c r="AQ163" i="1"/>
  <c r="AT163" i="1"/>
  <c r="CM163" i="1"/>
  <c r="CS163" i="1"/>
  <c r="CV163" i="1"/>
  <c r="DZ163" i="1"/>
  <c r="FG163" i="1"/>
  <c r="FJ163" i="1"/>
  <c r="GE163" i="1"/>
  <c r="D164" i="1"/>
  <c r="AB164" i="1"/>
  <c r="AQ164" i="1"/>
  <c r="AT164" i="1"/>
  <c r="CM164" i="1"/>
  <c r="CS164" i="1"/>
  <c r="CV164" i="1"/>
  <c r="DZ164" i="1"/>
  <c r="FG164" i="1"/>
  <c r="FJ164" i="1"/>
  <c r="GE164" i="1"/>
  <c r="D165" i="1"/>
  <c r="AB165" i="1"/>
  <c r="AQ165" i="1"/>
  <c r="AT165" i="1"/>
  <c r="CM165" i="1"/>
  <c r="CS165" i="1"/>
  <c r="CV165" i="1"/>
  <c r="DZ165" i="1"/>
  <c r="FG165" i="1"/>
  <c r="FJ165" i="1"/>
  <c r="GE165" i="1"/>
  <c r="D166" i="1"/>
  <c r="AB166" i="1"/>
  <c r="AQ166" i="1"/>
  <c r="AT166" i="1"/>
  <c r="CM166" i="1"/>
  <c r="CS166" i="1"/>
  <c r="CV166" i="1"/>
  <c r="DZ166" i="1"/>
  <c r="FG166" i="1"/>
  <c r="FJ166" i="1"/>
  <c r="GE166" i="1"/>
  <c r="D167" i="1"/>
  <c r="AB167" i="1"/>
  <c r="AQ167" i="1"/>
  <c r="AT167" i="1"/>
  <c r="CM167" i="1"/>
  <c r="CS167" i="1"/>
  <c r="CV167" i="1"/>
  <c r="DE167" i="1"/>
  <c r="DZ167" i="1"/>
  <c r="FG167" i="1"/>
  <c r="FJ167" i="1"/>
  <c r="GE167" i="1"/>
  <c r="D168" i="1"/>
  <c r="AB168" i="1"/>
  <c r="AH168" i="1"/>
  <c r="AQ168" i="1"/>
  <c r="AT168" i="1"/>
  <c r="CM168" i="1"/>
  <c r="DE168" i="1"/>
  <c r="DK168" i="1"/>
  <c r="FG168" i="1"/>
  <c r="FJ168" i="1"/>
  <c r="FS168" i="1"/>
  <c r="FV168" i="1"/>
  <c r="D169" i="1"/>
  <c r="AB169" i="1"/>
  <c r="AH169" i="1"/>
  <c r="AQ169" i="1"/>
  <c r="AT169" i="1"/>
  <c r="CM169" i="1"/>
  <c r="DE169" i="1"/>
  <c r="DK169" i="1"/>
  <c r="FG169" i="1"/>
  <c r="FJ169" i="1"/>
  <c r="FS169" i="1"/>
  <c r="FV169" i="1"/>
  <c r="D170" i="1"/>
  <c r="AB170" i="1"/>
  <c r="AH170" i="1"/>
  <c r="AQ170" i="1"/>
  <c r="AT170" i="1"/>
  <c r="CM170" i="1"/>
  <c r="DE170" i="1"/>
  <c r="DK170" i="1"/>
  <c r="FG170" i="1"/>
  <c r="FJ170" i="1"/>
  <c r="FS170" i="1"/>
  <c r="FV170" i="1"/>
  <c r="IA170" i="1"/>
  <c r="ID170" i="1"/>
  <c r="D171" i="1"/>
  <c r="AB171" i="1"/>
  <c r="AH171" i="1"/>
  <c r="AQ171" i="1"/>
  <c r="AT171" i="1"/>
  <c r="CM171" i="1"/>
  <c r="DE171" i="1"/>
  <c r="DK171" i="1"/>
  <c r="FG171" i="1"/>
  <c r="FJ171" i="1"/>
  <c r="FS171" i="1"/>
  <c r="FV171" i="1"/>
  <c r="IA171" i="1"/>
  <c r="ID171" i="1"/>
  <c r="D172" i="1"/>
  <c r="AB172" i="1"/>
  <c r="AH172" i="1"/>
  <c r="AQ172" i="1"/>
  <c r="AT172" i="1"/>
  <c r="CM172" i="1"/>
  <c r="DE172" i="1"/>
  <c r="DK172" i="1"/>
  <c r="FG172" i="1"/>
  <c r="FJ172" i="1"/>
  <c r="FS172" i="1"/>
  <c r="FV172" i="1"/>
  <c r="GN172" i="1"/>
  <c r="IA172" i="1"/>
  <c r="ID172" i="1"/>
  <c r="D173" i="1"/>
  <c r="AB173" i="1"/>
  <c r="AH173" i="1"/>
  <c r="AQ173" i="1"/>
  <c r="AT173" i="1"/>
  <c r="CM173" i="1"/>
  <c r="DE173" i="1"/>
  <c r="DK173" i="1"/>
  <c r="FG173" i="1"/>
  <c r="FJ173" i="1"/>
  <c r="FS173" i="1"/>
  <c r="FV173" i="1"/>
  <c r="GN173" i="1"/>
  <c r="IA173" i="1"/>
  <c r="ID173" i="1"/>
  <c r="D174" i="1"/>
  <c r="AB174" i="1"/>
  <c r="CM174" i="1"/>
  <c r="CS174" i="1"/>
  <c r="CV174" i="1"/>
  <c r="DE174" i="1"/>
  <c r="DK174" i="1"/>
  <c r="FG174" i="1"/>
  <c r="FJ174" i="1"/>
  <c r="FS174" i="1"/>
  <c r="FV174" i="1"/>
  <c r="D175" i="1"/>
  <c r="AB175" i="1"/>
  <c r="CM175" i="1"/>
  <c r="CS175" i="1"/>
  <c r="CV175" i="1"/>
  <c r="DE175" i="1"/>
  <c r="DK175" i="1"/>
  <c r="FG175" i="1"/>
  <c r="FJ175" i="1"/>
  <c r="FS175" i="1"/>
  <c r="FV175" i="1"/>
  <c r="D176" i="1"/>
  <c r="AB176" i="1"/>
  <c r="CM176" i="1"/>
  <c r="CS176" i="1"/>
  <c r="CV176" i="1"/>
  <c r="DE176" i="1"/>
  <c r="DK176" i="1"/>
  <c r="FG176" i="1"/>
  <c r="FJ176" i="1"/>
  <c r="FS176" i="1"/>
  <c r="FV176" i="1"/>
  <c r="D177" i="1"/>
  <c r="AB177" i="1"/>
  <c r="BU177" i="1"/>
  <c r="BX177" i="1"/>
  <c r="CA177" i="1"/>
  <c r="FG177" i="1"/>
  <c r="FJ177" i="1"/>
  <c r="GE177" i="1"/>
  <c r="D178" i="1"/>
  <c r="AB178" i="1"/>
  <c r="BU178" i="1"/>
  <c r="BX178" i="1"/>
  <c r="CA178" i="1"/>
  <c r="FG178" i="1"/>
  <c r="FJ178" i="1"/>
  <c r="GE178" i="1"/>
  <c r="D179" i="1"/>
  <c r="AB179" i="1"/>
  <c r="BU179" i="1"/>
  <c r="BX179" i="1"/>
  <c r="CA179" i="1"/>
  <c r="FG179" i="1"/>
  <c r="FJ179" i="1"/>
  <c r="GE179" i="1"/>
  <c r="D180" i="1"/>
  <c r="AB180" i="1"/>
  <c r="BU180" i="1"/>
  <c r="BX180" i="1"/>
  <c r="CA180" i="1"/>
  <c r="FG180" i="1"/>
  <c r="FJ180" i="1"/>
  <c r="GE180" i="1"/>
  <c r="D181" i="1"/>
  <c r="AB181" i="1"/>
  <c r="CM181" i="1"/>
  <c r="CS181" i="1"/>
  <c r="CV181" i="1"/>
  <c r="GE181" i="1"/>
  <c r="D182" i="1"/>
  <c r="AB182" i="1"/>
  <c r="CA182" i="1"/>
  <c r="CM182" i="1"/>
  <c r="CS182" i="1"/>
  <c r="CV182" i="1"/>
  <c r="DE182" i="1"/>
  <c r="DK182" i="1"/>
  <c r="FG182" i="1"/>
  <c r="FJ182" i="1"/>
  <c r="FS182" i="1"/>
  <c r="FV182" i="1"/>
  <c r="D183" i="1"/>
  <c r="AB183" i="1"/>
  <c r="CA183" i="1"/>
  <c r="CM183" i="1"/>
  <c r="CS183" i="1"/>
  <c r="CV183" i="1"/>
  <c r="DE183" i="1"/>
  <c r="DK183" i="1"/>
  <c r="FG183" i="1"/>
  <c r="FJ183" i="1"/>
  <c r="FS183" i="1"/>
  <c r="FV183" i="1"/>
  <c r="D184" i="1"/>
  <c r="AB184" i="1"/>
  <c r="CA184" i="1"/>
  <c r="CM184" i="1"/>
  <c r="CS184" i="1"/>
  <c r="CV184" i="1"/>
  <c r="DE184" i="1"/>
  <c r="DK184" i="1"/>
  <c r="FG184" i="1"/>
  <c r="FJ184" i="1"/>
  <c r="FS184" i="1"/>
  <c r="FV184" i="1"/>
  <c r="GN184" i="1"/>
  <c r="D185" i="1"/>
  <c r="AB185" i="1"/>
  <c r="CA185" i="1"/>
  <c r="CM185" i="1"/>
  <c r="CS185" i="1"/>
  <c r="CV185" i="1"/>
  <c r="DE185" i="1"/>
  <c r="DK185" i="1"/>
  <c r="FG185" i="1"/>
  <c r="FJ185" i="1"/>
  <c r="FS185" i="1"/>
  <c r="FV185" i="1"/>
  <c r="GN185" i="1"/>
  <c r="D186" i="1"/>
  <c r="AB186" i="1"/>
  <c r="CA186" i="1"/>
  <c r="CM186" i="1"/>
  <c r="CS186" i="1"/>
  <c r="CV186" i="1"/>
  <c r="DE186" i="1"/>
  <c r="DK186" i="1"/>
  <c r="FG186" i="1"/>
  <c r="FJ186" i="1"/>
  <c r="FS186" i="1"/>
  <c r="FV186" i="1"/>
  <c r="GN186" i="1"/>
  <c r="D187" i="1"/>
  <c r="AB187" i="1"/>
  <c r="AQ187" i="1"/>
  <c r="AT187" i="1"/>
  <c r="DE187" i="1"/>
  <c r="DW187" i="1"/>
  <c r="DZ187" i="1"/>
  <c r="FG187" i="1"/>
  <c r="FJ187" i="1"/>
  <c r="GE187" i="1"/>
  <c r="D188" i="1"/>
  <c r="AB188" i="1"/>
  <c r="AQ188" i="1"/>
  <c r="AT188" i="1"/>
  <c r="DE188" i="1"/>
  <c r="DW188" i="1"/>
  <c r="DZ188" i="1"/>
  <c r="FG188" i="1"/>
  <c r="FJ188" i="1"/>
  <c r="GE188" i="1"/>
  <c r="D189" i="1"/>
  <c r="AB189" i="1"/>
  <c r="AQ189" i="1"/>
  <c r="AT189" i="1"/>
  <c r="DE189" i="1"/>
  <c r="DW189" i="1"/>
  <c r="DZ189" i="1"/>
  <c r="FG189" i="1"/>
  <c r="FJ189" i="1"/>
  <c r="GE189" i="1"/>
  <c r="D190" i="1"/>
  <c r="AB190" i="1"/>
  <c r="AQ190" i="1"/>
  <c r="AT190" i="1"/>
  <c r="DE190" i="1"/>
  <c r="DW190" i="1"/>
  <c r="DZ190" i="1"/>
  <c r="FG190" i="1"/>
  <c r="FJ190" i="1"/>
  <c r="GE190" i="1"/>
  <c r="GN190" i="1"/>
  <c r="HU190" i="1"/>
  <c r="HX190" i="1"/>
  <c r="IA190" i="1"/>
  <c r="ID190" i="1"/>
  <c r="D191" i="1"/>
  <c r="J191" i="1"/>
  <c r="S191" i="1"/>
  <c r="AB191" i="1"/>
  <c r="AQ191" i="1"/>
  <c r="AT191" i="1"/>
  <c r="BC191" i="1"/>
  <c r="BI191" i="1"/>
  <c r="CA191" i="1"/>
  <c r="CM191" i="1"/>
  <c r="DE191" i="1"/>
  <c r="DW191" i="1"/>
  <c r="DZ191" i="1"/>
  <c r="GE191" i="1"/>
  <c r="GN191" i="1"/>
  <c r="D192" i="1"/>
  <c r="J192" i="1"/>
  <c r="S192" i="1"/>
  <c r="AB192" i="1"/>
  <c r="AQ192" i="1"/>
  <c r="AT192" i="1"/>
  <c r="BC192" i="1"/>
  <c r="BI192" i="1"/>
  <c r="CA192" i="1"/>
  <c r="CM192" i="1"/>
  <c r="DE192" i="1"/>
  <c r="DW192" i="1"/>
  <c r="DZ192" i="1"/>
  <c r="GE192" i="1"/>
  <c r="GN192" i="1"/>
  <c r="D193" i="1"/>
  <c r="J193" i="1"/>
  <c r="S193" i="1"/>
  <c r="AB193" i="1"/>
  <c r="AQ193" i="1"/>
  <c r="AT193" i="1"/>
  <c r="BC193" i="1"/>
  <c r="BI193" i="1"/>
  <c r="CA193" i="1"/>
  <c r="CM193" i="1"/>
  <c r="DE193" i="1"/>
  <c r="DW193" i="1"/>
  <c r="DZ193" i="1"/>
  <c r="GE193" i="1"/>
  <c r="GN193" i="1"/>
  <c r="D194" i="1"/>
  <c r="J194" i="1"/>
  <c r="S194" i="1"/>
  <c r="AB194" i="1"/>
  <c r="AQ194" i="1"/>
  <c r="AT194" i="1"/>
  <c r="BC194" i="1"/>
  <c r="BI194" i="1"/>
  <c r="CA194" i="1"/>
  <c r="CM194" i="1"/>
  <c r="DE194" i="1"/>
  <c r="DW194" i="1"/>
  <c r="DZ194" i="1"/>
  <c r="GE194" i="1"/>
  <c r="GN194" i="1"/>
  <c r="J195" i="1"/>
  <c r="S195" i="1"/>
  <c r="AB195" i="1"/>
  <c r="AQ195" i="1"/>
  <c r="AT195" i="1"/>
  <c r="BC195" i="1"/>
  <c r="BI195" i="1"/>
  <c r="CA195" i="1"/>
  <c r="CM195" i="1"/>
  <c r="DE195" i="1"/>
  <c r="DW195" i="1"/>
  <c r="DZ195" i="1"/>
  <c r="GE195" i="1"/>
  <c r="GN195" i="1"/>
  <c r="HU195" i="1"/>
  <c r="HX195" i="1"/>
  <c r="IA195" i="1"/>
  <c r="ID195" i="1"/>
  <c r="J196" i="1"/>
  <c r="S196" i="1"/>
  <c r="AB196" i="1"/>
  <c r="AQ196" i="1"/>
  <c r="AT196" i="1"/>
  <c r="BC196" i="1"/>
  <c r="BI196" i="1"/>
  <c r="CA196" i="1"/>
  <c r="CM196" i="1"/>
  <c r="DE196" i="1"/>
  <c r="DW196" i="1"/>
  <c r="DZ196" i="1"/>
  <c r="GE196" i="1"/>
  <c r="GN196" i="1"/>
  <c r="HU196" i="1"/>
  <c r="HX196" i="1"/>
  <c r="IA196" i="1"/>
  <c r="ID196" i="1"/>
  <c r="J197" i="1"/>
  <c r="S197" i="1"/>
  <c r="AQ197" i="1"/>
  <c r="AT197" i="1"/>
  <c r="BC197" i="1"/>
  <c r="BI197" i="1"/>
  <c r="CA197" i="1"/>
  <c r="CM197" i="1"/>
  <c r="DE197" i="1"/>
  <c r="DW197" i="1"/>
  <c r="DZ197" i="1"/>
  <c r="GE197" i="1"/>
  <c r="GN197" i="1"/>
  <c r="HU197" i="1"/>
  <c r="HX197" i="1"/>
  <c r="IA197" i="1"/>
  <c r="ID197" i="1"/>
  <c r="J198" i="1"/>
  <c r="S198" i="1"/>
  <c r="AQ198" i="1"/>
  <c r="AT198" i="1"/>
  <c r="BC198" i="1"/>
  <c r="BI198" i="1"/>
  <c r="CA198" i="1"/>
  <c r="CM198" i="1"/>
  <c r="DE198" i="1"/>
  <c r="DW198" i="1"/>
  <c r="DZ198" i="1"/>
  <c r="GE198" i="1"/>
  <c r="GN198" i="1"/>
  <c r="HU198" i="1"/>
  <c r="HX198" i="1"/>
  <c r="IA198" i="1"/>
  <c r="ID198" i="1"/>
  <c r="J199" i="1"/>
  <c r="S199" i="1"/>
  <c r="AQ199" i="1"/>
  <c r="AT199" i="1"/>
  <c r="BC199" i="1"/>
  <c r="BI199" i="1"/>
  <c r="CA199" i="1"/>
  <c r="CM199" i="1"/>
  <c r="DE199" i="1"/>
  <c r="DW199" i="1"/>
  <c r="DZ199" i="1"/>
  <c r="GE199" i="1"/>
  <c r="GN199" i="1"/>
  <c r="HU199" i="1"/>
  <c r="HX199" i="1"/>
  <c r="IA199" i="1"/>
  <c r="ID199" i="1"/>
  <c r="D200" i="1"/>
  <c r="AB200" i="1"/>
  <c r="AH200" i="1"/>
  <c r="AQ200" i="1"/>
  <c r="AT200" i="1"/>
  <c r="BC200" i="1"/>
  <c r="BI200" i="1"/>
  <c r="BU200" i="1"/>
  <c r="BX200" i="1"/>
  <c r="CA200" i="1"/>
  <c r="DW200" i="1"/>
  <c r="DZ200" i="1"/>
  <c r="FG200" i="1"/>
  <c r="FJ200" i="1"/>
  <c r="FS200" i="1"/>
  <c r="FV200" i="1"/>
  <c r="GE200" i="1"/>
  <c r="D201" i="1"/>
  <c r="AB201" i="1"/>
  <c r="AH201" i="1"/>
  <c r="AQ201" i="1"/>
  <c r="AT201" i="1"/>
  <c r="BC201" i="1"/>
  <c r="BI201" i="1"/>
  <c r="BU201" i="1"/>
  <c r="BX201" i="1"/>
  <c r="CA201" i="1"/>
  <c r="DW201" i="1"/>
  <c r="DZ201" i="1"/>
  <c r="FG201" i="1"/>
  <c r="FJ201" i="1"/>
  <c r="FS201" i="1"/>
  <c r="FV201" i="1"/>
  <c r="GE201" i="1"/>
  <c r="D202" i="1"/>
  <c r="AB202" i="1"/>
  <c r="AH202" i="1"/>
  <c r="AQ202" i="1"/>
  <c r="AT202" i="1"/>
  <c r="BC202" i="1"/>
  <c r="BI202" i="1"/>
  <c r="BU202" i="1"/>
  <c r="BX202" i="1"/>
  <c r="CA202" i="1"/>
  <c r="DW202" i="1"/>
  <c r="DZ202" i="1"/>
  <c r="FG202" i="1"/>
  <c r="FJ202" i="1"/>
  <c r="FS202" i="1"/>
  <c r="FV202" i="1"/>
  <c r="GE202" i="1"/>
  <c r="D203" i="1"/>
  <c r="AB203" i="1"/>
  <c r="AH203" i="1"/>
  <c r="AQ203" i="1"/>
  <c r="AT203" i="1"/>
  <c r="BC203" i="1"/>
  <c r="BI203" i="1"/>
  <c r="BU203" i="1"/>
  <c r="BX203" i="1"/>
  <c r="CA203" i="1"/>
  <c r="DW203" i="1"/>
  <c r="DZ203" i="1"/>
  <c r="FG203" i="1"/>
  <c r="FJ203" i="1"/>
  <c r="FS203" i="1"/>
  <c r="FV203" i="1"/>
  <c r="GE203" i="1"/>
  <c r="D204" i="1"/>
  <c r="AB204" i="1"/>
  <c r="AH204" i="1"/>
  <c r="AQ204" i="1"/>
  <c r="AT204" i="1"/>
  <c r="BC204" i="1"/>
  <c r="BI204" i="1"/>
  <c r="BU204" i="1"/>
  <c r="BX204" i="1"/>
  <c r="CA204" i="1"/>
  <c r="DW204" i="1"/>
  <c r="DZ204" i="1"/>
  <c r="FG204" i="1"/>
  <c r="FJ204" i="1"/>
  <c r="FS204" i="1"/>
  <c r="FV204" i="1"/>
  <c r="GE204" i="1"/>
  <c r="D205" i="1"/>
  <c r="AB205" i="1"/>
  <c r="AH205" i="1"/>
  <c r="AQ205" i="1"/>
  <c r="AT205" i="1"/>
  <c r="BC205" i="1"/>
  <c r="BI205" i="1"/>
  <c r="BU205" i="1"/>
  <c r="BX205" i="1"/>
  <c r="CA205" i="1"/>
  <c r="DW205" i="1"/>
  <c r="DZ205" i="1"/>
  <c r="FG205" i="1"/>
  <c r="FJ205" i="1"/>
  <c r="FS205" i="1"/>
  <c r="FV205" i="1"/>
  <c r="GE205" i="1"/>
  <c r="D206" i="1"/>
  <c r="AB206" i="1"/>
  <c r="AH206" i="1"/>
  <c r="AQ206" i="1"/>
  <c r="AT206" i="1"/>
  <c r="BC206" i="1"/>
  <c r="BI206" i="1"/>
  <c r="BU206" i="1"/>
  <c r="BX206" i="1"/>
  <c r="CA206" i="1"/>
  <c r="DW206" i="1"/>
  <c r="DZ206" i="1"/>
  <c r="FG206" i="1"/>
  <c r="FJ206" i="1"/>
  <c r="FS206" i="1"/>
  <c r="FV206" i="1"/>
  <c r="GE206" i="1"/>
  <c r="D207" i="1"/>
  <c r="AB207" i="1"/>
  <c r="AH207" i="1"/>
  <c r="AQ207" i="1"/>
  <c r="AT207" i="1"/>
  <c r="BC207" i="1"/>
  <c r="BI207" i="1"/>
  <c r="BU207" i="1"/>
  <c r="BX207" i="1"/>
  <c r="CA207" i="1"/>
  <c r="DW207" i="1"/>
  <c r="DZ207" i="1"/>
  <c r="FG207" i="1"/>
  <c r="FJ207" i="1"/>
  <c r="FS207" i="1"/>
  <c r="FV207" i="1"/>
  <c r="GE207" i="1"/>
  <c r="AB208" i="1"/>
  <c r="AH208" i="1"/>
  <c r="AQ208" i="1"/>
  <c r="AT208" i="1"/>
  <c r="BC208" i="1"/>
  <c r="BI208" i="1"/>
  <c r="BU208" i="1"/>
  <c r="BX208" i="1"/>
  <c r="CA208" i="1"/>
  <c r="DW208" i="1"/>
  <c r="DZ208" i="1"/>
  <c r="FG208" i="1"/>
  <c r="FJ208" i="1"/>
  <c r="FS208" i="1"/>
  <c r="FV208" i="1"/>
  <c r="GE208" i="1"/>
  <c r="GW208" i="1"/>
  <c r="GZ208" i="1"/>
  <c r="AB209" i="1"/>
  <c r="AH209" i="1"/>
  <c r="AQ209" i="1"/>
  <c r="AT209" i="1"/>
  <c r="BC209" i="1"/>
  <c r="BI209" i="1"/>
  <c r="BU209" i="1"/>
  <c r="BX209" i="1"/>
  <c r="CA209" i="1"/>
  <c r="DW209" i="1"/>
  <c r="DZ209" i="1"/>
  <c r="FG209" i="1"/>
  <c r="FJ209" i="1"/>
  <c r="FS209" i="1"/>
  <c r="FV209" i="1"/>
  <c r="GE209" i="1"/>
  <c r="GN209" i="1"/>
  <c r="GW209" i="1"/>
  <c r="GZ209" i="1"/>
  <c r="IA209" i="1"/>
  <c r="ID209" i="1"/>
  <c r="AB210" i="1"/>
  <c r="AH210" i="1"/>
  <c r="AQ210" i="1"/>
  <c r="AT210" i="1"/>
  <c r="BC210" i="1"/>
  <c r="BI210" i="1"/>
  <c r="BU210" i="1"/>
  <c r="BX210" i="1"/>
  <c r="CA210" i="1"/>
  <c r="DW210" i="1"/>
  <c r="DZ210" i="1"/>
  <c r="FG210" i="1"/>
  <c r="FJ210" i="1"/>
  <c r="FS210" i="1"/>
  <c r="FV210" i="1"/>
  <c r="GE210" i="1"/>
  <c r="GN210" i="1"/>
  <c r="GW210" i="1"/>
  <c r="GZ210" i="1"/>
  <c r="IA210" i="1"/>
  <c r="ID210" i="1"/>
  <c r="AB211" i="1"/>
  <c r="AH211" i="1"/>
  <c r="AQ211" i="1"/>
  <c r="AT211" i="1"/>
  <c r="BC211" i="1"/>
  <c r="BI211" i="1"/>
  <c r="BU211" i="1"/>
  <c r="BX211" i="1"/>
  <c r="CA211" i="1"/>
  <c r="DW211" i="1"/>
  <c r="DZ211" i="1"/>
  <c r="FG211" i="1"/>
  <c r="FJ211" i="1"/>
  <c r="FS211" i="1"/>
  <c r="FV211" i="1"/>
  <c r="GE211" i="1"/>
  <c r="GN211" i="1"/>
  <c r="GW211" i="1"/>
  <c r="GZ211" i="1"/>
  <c r="IA211" i="1"/>
  <c r="ID211" i="1"/>
  <c r="D212" i="1"/>
  <c r="AB212" i="1"/>
  <c r="CA212" i="1"/>
  <c r="CD212" i="1"/>
  <c r="CM212" i="1"/>
  <c r="DE212" i="1"/>
  <c r="DW212" i="1"/>
  <c r="DZ212" i="1"/>
  <c r="FG212" i="1"/>
  <c r="FJ212" i="1"/>
  <c r="GE212" i="1"/>
  <c r="D213" i="1"/>
  <c r="AB213" i="1"/>
  <c r="CA213" i="1"/>
  <c r="CD213" i="1"/>
  <c r="CM213" i="1"/>
  <c r="DE213" i="1"/>
  <c r="DW213" i="1"/>
  <c r="DZ213" i="1"/>
  <c r="FG213" i="1"/>
  <c r="FJ213" i="1"/>
  <c r="GE213" i="1"/>
  <c r="D214" i="1"/>
  <c r="AB214" i="1"/>
  <c r="CA214" i="1"/>
  <c r="CD214" i="1"/>
  <c r="CM214" i="1"/>
  <c r="DE214" i="1"/>
  <c r="DW214" i="1"/>
  <c r="DZ214" i="1"/>
  <c r="FG214" i="1"/>
  <c r="FJ214" i="1"/>
  <c r="GE214" i="1"/>
  <c r="D215" i="1"/>
  <c r="AB215" i="1"/>
  <c r="CA215" i="1"/>
  <c r="CD215" i="1"/>
  <c r="CM215" i="1"/>
  <c r="DE215" i="1"/>
  <c r="DW215" i="1"/>
  <c r="DZ215" i="1"/>
  <c r="FG215" i="1"/>
  <c r="FJ215" i="1"/>
  <c r="GE215" i="1"/>
  <c r="D216" i="1"/>
  <c r="AB216" i="1"/>
  <c r="CA216" i="1"/>
  <c r="CD216" i="1"/>
  <c r="CM216" i="1"/>
  <c r="CS216" i="1"/>
  <c r="CV216" i="1"/>
  <c r="DE216" i="1"/>
  <c r="DW216" i="1"/>
  <c r="DZ216" i="1"/>
  <c r="FG216" i="1"/>
  <c r="FJ216" i="1"/>
  <c r="GE216" i="1"/>
  <c r="D217" i="1"/>
  <c r="AB217" i="1"/>
  <c r="CA217" i="1"/>
  <c r="CD217" i="1"/>
  <c r="CM217" i="1"/>
  <c r="CS217" i="1"/>
  <c r="CV217" i="1"/>
  <c r="DE217" i="1"/>
  <c r="DW217" i="1"/>
  <c r="DZ217" i="1"/>
  <c r="FG217" i="1"/>
  <c r="FJ217" i="1"/>
  <c r="GE217" i="1"/>
  <c r="D218" i="1"/>
  <c r="AB218" i="1"/>
  <c r="AQ218" i="1"/>
  <c r="AT218" i="1"/>
  <c r="CA218" i="1"/>
  <c r="CD218" i="1"/>
  <c r="CM218" i="1"/>
  <c r="CS218" i="1"/>
  <c r="CV218" i="1"/>
  <c r="DE218" i="1"/>
  <c r="DW218" i="1"/>
  <c r="DZ218" i="1"/>
  <c r="FG218" i="1"/>
  <c r="FJ218" i="1"/>
  <c r="GE218" i="1"/>
  <c r="D219" i="1"/>
  <c r="AB219" i="1"/>
  <c r="AQ219" i="1"/>
  <c r="AT219" i="1"/>
  <c r="CA219" i="1"/>
  <c r="CD219" i="1"/>
  <c r="CM219" i="1"/>
  <c r="CS219" i="1"/>
  <c r="CV219" i="1"/>
  <c r="DE219" i="1"/>
  <c r="DW219" i="1"/>
  <c r="DZ219" i="1"/>
  <c r="FG219" i="1"/>
  <c r="FJ219" i="1"/>
  <c r="GE219" i="1"/>
  <c r="GN219" i="1"/>
  <c r="D220" i="1"/>
  <c r="AB220" i="1"/>
  <c r="D221" i="1"/>
  <c r="AB221" i="1"/>
  <c r="D222" i="1"/>
  <c r="AB222" i="1"/>
  <c r="AQ222" i="1"/>
  <c r="AT222" i="1"/>
  <c r="CA222" i="1"/>
  <c r="DW222" i="1"/>
  <c r="DZ222" i="1"/>
  <c r="GE222" i="1"/>
  <c r="D223" i="1"/>
  <c r="AB223" i="1"/>
  <c r="AQ223" i="1"/>
  <c r="AT223" i="1"/>
  <c r="CA223" i="1"/>
  <c r="DW223" i="1"/>
  <c r="DZ223" i="1"/>
  <c r="GE223" i="1"/>
  <c r="D224" i="1"/>
  <c r="AB224" i="1"/>
  <c r="AQ224" i="1"/>
  <c r="AT224" i="1"/>
  <c r="CA224" i="1"/>
  <c r="DW224" i="1"/>
  <c r="DZ224" i="1"/>
  <c r="GE224" i="1"/>
  <c r="D225" i="1"/>
  <c r="AB225" i="1"/>
  <c r="AH225" i="1"/>
  <c r="BX225" i="1"/>
  <c r="CA225" i="1"/>
  <c r="DE225" i="1"/>
  <c r="DK225" i="1"/>
  <c r="EU225" i="1"/>
  <c r="EX225" i="1"/>
  <c r="FG225" i="1"/>
  <c r="FJ225" i="1"/>
  <c r="FS225" i="1"/>
  <c r="FV225" i="1"/>
  <c r="GE225" i="1"/>
  <c r="D226" i="1"/>
  <c r="AB226" i="1"/>
  <c r="BX226" i="1"/>
  <c r="CA226" i="1"/>
  <c r="DE226" i="1"/>
  <c r="DK226" i="1"/>
  <c r="EU226" i="1"/>
  <c r="EX226" i="1"/>
  <c r="FG226" i="1"/>
  <c r="FJ226" i="1"/>
  <c r="FS226" i="1"/>
  <c r="FV226" i="1"/>
  <c r="GE226" i="1"/>
  <c r="D227" i="1"/>
  <c r="AB227" i="1"/>
  <c r="BX227" i="1"/>
  <c r="CA227" i="1"/>
  <c r="DE227" i="1"/>
  <c r="DK227" i="1"/>
  <c r="EU227" i="1"/>
  <c r="EX227" i="1"/>
  <c r="FG227" i="1"/>
  <c r="FJ227" i="1"/>
  <c r="FS227" i="1"/>
  <c r="FV227" i="1"/>
  <c r="GE227" i="1"/>
  <c r="D228" i="1"/>
  <c r="AB228" i="1"/>
  <c r="CA228" i="1"/>
  <c r="CD228" i="1"/>
  <c r="DE228" i="1"/>
  <c r="DK228" i="1"/>
  <c r="EU228" i="1"/>
  <c r="EX228" i="1"/>
  <c r="FG228" i="1"/>
  <c r="FJ228" i="1"/>
  <c r="FS228" i="1"/>
  <c r="FV228" i="1"/>
  <c r="GE228" i="1"/>
  <c r="D229" i="1"/>
  <c r="AB229" i="1"/>
  <c r="CA229" i="1"/>
  <c r="CD229" i="1"/>
  <c r="DE229" i="1"/>
  <c r="DK229" i="1"/>
  <c r="EU229" i="1"/>
  <c r="EX229" i="1"/>
  <c r="FG229" i="1"/>
  <c r="FJ229" i="1"/>
  <c r="FS229" i="1"/>
  <c r="FV229" i="1"/>
  <c r="GE229" i="1"/>
  <c r="D230" i="1"/>
  <c r="AB230" i="1"/>
  <c r="CA230" i="1"/>
  <c r="CD230" i="1"/>
  <c r="DE230" i="1"/>
  <c r="DK230" i="1"/>
  <c r="EU230" i="1"/>
  <c r="EX230" i="1"/>
  <c r="FG230" i="1"/>
  <c r="FJ230" i="1"/>
  <c r="FS230" i="1"/>
  <c r="FV230" i="1"/>
  <c r="GE230" i="1"/>
  <c r="D231" i="1"/>
  <c r="AB231" i="1"/>
  <c r="AH231" i="1"/>
  <c r="AQ231" i="1"/>
  <c r="AT231" i="1"/>
  <c r="DW231" i="1"/>
  <c r="DZ231" i="1"/>
  <c r="FG231" i="1"/>
  <c r="FJ231" i="1"/>
  <c r="GE231" i="1"/>
  <c r="D232" i="1"/>
  <c r="AB232" i="1"/>
  <c r="AH232" i="1"/>
  <c r="AQ232" i="1"/>
  <c r="AT232" i="1"/>
  <c r="DW232" i="1"/>
  <c r="DZ232" i="1"/>
  <c r="FG232" i="1"/>
  <c r="FJ232" i="1"/>
  <c r="GE232" i="1"/>
  <c r="D233" i="1"/>
  <c r="AB233" i="1"/>
  <c r="AH233" i="1"/>
  <c r="AQ233" i="1"/>
  <c r="AT233" i="1"/>
  <c r="DW233" i="1"/>
  <c r="DZ233" i="1"/>
  <c r="FG233" i="1"/>
  <c r="FJ233" i="1"/>
  <c r="GE233" i="1"/>
  <c r="GN233" i="1"/>
  <c r="D234" i="1"/>
  <c r="AB234" i="1"/>
  <c r="AH234" i="1"/>
  <c r="AQ234" i="1"/>
  <c r="AT234" i="1"/>
  <c r="DW234" i="1"/>
  <c r="DZ234" i="1"/>
  <c r="FG234" i="1"/>
  <c r="FJ234" i="1"/>
  <c r="GE234" i="1"/>
  <c r="GN234" i="1"/>
  <c r="D235" i="1"/>
  <c r="AB235" i="1"/>
  <c r="AH235" i="1"/>
  <c r="AQ235" i="1"/>
  <c r="AT235" i="1"/>
  <c r="DW235" i="1"/>
  <c r="DZ235" i="1"/>
  <c r="FG235" i="1"/>
  <c r="FJ235" i="1"/>
  <c r="GE235" i="1"/>
  <c r="GN235" i="1"/>
  <c r="D236" i="1"/>
  <c r="AB236" i="1"/>
  <c r="BC236" i="1"/>
  <c r="BU236" i="1"/>
  <c r="BX236" i="1"/>
  <c r="CM236" i="1"/>
  <c r="DE236" i="1"/>
  <c r="DK236" i="1"/>
  <c r="EI236" i="1"/>
  <c r="EL236" i="1"/>
  <c r="GE236" i="1"/>
  <c r="D237" i="1"/>
  <c r="AB237" i="1"/>
  <c r="BC237" i="1"/>
  <c r="BU237" i="1"/>
  <c r="BX237" i="1"/>
  <c r="CM237" i="1"/>
  <c r="DE237" i="1"/>
  <c r="DK237" i="1"/>
  <c r="EI237" i="1"/>
  <c r="EL237" i="1"/>
  <c r="GE237" i="1"/>
  <c r="D238" i="1"/>
  <c r="AB238" i="1"/>
  <c r="BC238" i="1"/>
  <c r="BU238" i="1"/>
  <c r="BX238" i="1"/>
  <c r="CA238" i="1"/>
  <c r="CM238" i="1"/>
  <c r="DE238" i="1"/>
  <c r="DK238" i="1"/>
  <c r="EI238" i="1"/>
  <c r="EL238" i="1"/>
  <c r="GE238" i="1"/>
  <c r="D239" i="1"/>
  <c r="AB239" i="1"/>
  <c r="BC239" i="1"/>
  <c r="BU239" i="1"/>
  <c r="BX239" i="1"/>
  <c r="CA239" i="1"/>
  <c r="CM239" i="1"/>
  <c r="DE239" i="1"/>
  <c r="DK239" i="1"/>
  <c r="EI239" i="1"/>
  <c r="EL239" i="1"/>
  <c r="GE239" i="1"/>
  <c r="D240" i="1"/>
  <c r="AB240" i="1"/>
  <c r="BC240" i="1"/>
  <c r="BU240" i="1"/>
  <c r="BX240" i="1"/>
  <c r="CA240" i="1"/>
  <c r="CM240" i="1"/>
  <c r="DE240" i="1"/>
  <c r="DK240" i="1"/>
  <c r="EI240" i="1"/>
  <c r="EL240" i="1"/>
  <c r="GE240" i="1"/>
  <c r="D241" i="1"/>
  <c r="AB241" i="1"/>
  <c r="BC241" i="1"/>
  <c r="BU241" i="1"/>
  <c r="BX241" i="1"/>
  <c r="CA241" i="1"/>
  <c r="CM241" i="1"/>
  <c r="DE241" i="1"/>
  <c r="DK241" i="1"/>
  <c r="EI241" i="1"/>
  <c r="EL241" i="1"/>
  <c r="GE241" i="1"/>
  <c r="D242" i="1"/>
  <c r="AB242" i="1"/>
  <c r="BC242" i="1"/>
  <c r="BU242" i="1"/>
  <c r="BX242" i="1"/>
  <c r="CA242" i="1"/>
  <c r="CM242" i="1"/>
  <c r="DE242" i="1"/>
  <c r="DK242" i="1"/>
  <c r="EI242" i="1"/>
  <c r="EL242" i="1"/>
  <c r="GE242" i="1"/>
  <c r="D243" i="1"/>
  <c r="AB243" i="1"/>
  <c r="FG243" i="1"/>
  <c r="FJ243" i="1"/>
  <c r="D244" i="1"/>
  <c r="AB244" i="1"/>
  <c r="FG244" i="1"/>
  <c r="FJ244" i="1"/>
</calcChain>
</file>

<file path=xl/sharedStrings.xml><?xml version="1.0" encoding="utf-8"?>
<sst xmlns="http://schemas.openxmlformats.org/spreadsheetml/2006/main" count="34175" uniqueCount="1537">
  <si>
    <t>Jurisdiction</t>
  </si>
  <si>
    <t>Effective Date</t>
  </si>
  <si>
    <t>Valid Through Date</t>
  </si>
  <si>
    <t>PreemptionThreshold_Ban-the-Box</t>
  </si>
  <si>
    <t>PreemptionThresholdFirearms</t>
  </si>
  <si>
    <t>PreemptionThreshold_Inclusionary Zoning</t>
  </si>
  <si>
    <t>PreemptionThresholdMunicipal Broadband</t>
  </si>
  <si>
    <t>PreemptionThresholdPaid Leave</t>
  </si>
  <si>
    <t>PreemptionThresholdRent Control</t>
  </si>
  <si>
    <t>PreemptionThresholdTEL: Full Disclosure Requirements</t>
  </si>
  <si>
    <t>PreemptionThreshold_TEL: General Revenue Limit</t>
  </si>
  <si>
    <t>PreemptionThreshold_TEL: Expenditure Limit</t>
  </si>
  <si>
    <t>PreemptionThresholdTEL: Property Tax Rate Limit</t>
  </si>
  <si>
    <t>PreemptionThresholdTEL: Property Tax Assessment Limit</t>
  </si>
  <si>
    <t>PreemptionThresholdTEL: Property Tax Levy Limit</t>
  </si>
  <si>
    <t>PreemptionThreshold_Transgender Rights</t>
  </si>
  <si>
    <t>PreemptionThreshold_Local Law Enforcement Budgets</t>
  </si>
  <si>
    <t>PreemptionThreshold_Race and Racism in School Curriculum</t>
  </si>
  <si>
    <t>PreemptionThreshold_No preemption in these domains</t>
  </si>
  <si>
    <t>PreemptionBTB</t>
  </si>
  <si>
    <t>PreemptionBTBSector_Private sector</t>
  </si>
  <si>
    <t>PreemptionBTBSector_Public sector</t>
  </si>
  <si>
    <t xml:space="preserve">PreemptionBTBSector_Employment sector not specified </t>
  </si>
  <si>
    <t>PreemptionBTBRetro</t>
  </si>
  <si>
    <t>BTB_State</t>
  </si>
  <si>
    <t>State_BTBsector_Private sector</t>
  </si>
  <si>
    <t>State_BTBsector_Public sector</t>
  </si>
  <si>
    <t>Preemption_CaseLaw_BantheBox</t>
  </si>
  <si>
    <t>PreemptionFirearms</t>
  </si>
  <si>
    <t>PreemptionFirearmsAreas_Possession</t>
  </si>
  <si>
    <t>PreemptionFirearmsAreas_Purchase</t>
  </si>
  <si>
    <t>PreemptionFirearmsAreas_Carrying</t>
  </si>
  <si>
    <t>PreemptionFirearmsAreas_Transfer</t>
  </si>
  <si>
    <t>PreemptionFirearmsAreas_Registration requirements</t>
  </si>
  <si>
    <t>PreemptionFirearmsAreas_Sale</t>
  </si>
  <si>
    <t>PreemptionFirearmsAreas_Licensing</t>
  </si>
  <si>
    <t>PreemptionFirearmsAreas_Concealed carry</t>
  </si>
  <si>
    <t>PreemptionFirearmsAreas_Ammunition</t>
  </si>
  <si>
    <t>PreemptionFirearmsAreas_Ownership</t>
  </si>
  <si>
    <t>PreemptionFirearmsAreas_Transportation</t>
  </si>
  <si>
    <t>PreemptionFirearmsAreas_Assault weapons</t>
  </si>
  <si>
    <t>PreemptionFirearmsAreas_Creation of a firearm registry</t>
  </si>
  <si>
    <t>PreemptionFirearmsAreas_Manufacture</t>
  </si>
  <si>
    <t>PreemptionFirearmsAreas_Buyback programs</t>
  </si>
  <si>
    <t>PreemptionFirearmsAreas_Enforcing federal firearm laws</t>
  </si>
  <si>
    <t>PreemptionFirearmsAreasThe state preempts all firearm regulation</t>
  </si>
  <si>
    <t>firearm-type</t>
  </si>
  <si>
    <t>type-firearm-preempt_Handguns</t>
  </si>
  <si>
    <t>type-firearm-preempt_Semi-automatic weapons</t>
  </si>
  <si>
    <t>PreemptionFirearmsLiability</t>
  </si>
  <si>
    <t>pree_liable</t>
  </si>
  <si>
    <t>PreemptionFireramsLiabilityTypeCivil liability</t>
  </si>
  <si>
    <t>PreemptionFireramsLiabilityType_Criminal liability</t>
  </si>
  <si>
    <t>PreemptionFireramsLiabilityType_Fines</t>
  </si>
  <si>
    <t>PreemptionFireramsLiabilityType_Removal from office</t>
  </si>
  <si>
    <t>action-permitted_Government officials</t>
  </si>
  <si>
    <t>action-permitted_Private citizens</t>
  </si>
  <si>
    <t>action-permittedAnyone impacted</t>
  </si>
  <si>
    <t>action-permitted_Law does not specify</t>
  </si>
  <si>
    <t>firearm-caselaw</t>
  </si>
  <si>
    <t>PreemptionIZ</t>
  </si>
  <si>
    <t>PreemptionIZTypes_Rental</t>
  </si>
  <si>
    <t>PreemptionIZTypes_Owner-occupied</t>
  </si>
  <si>
    <t>PreemptionIZTypes_Types of residential units not specified</t>
  </si>
  <si>
    <t>PreemptionIZPermitted</t>
  </si>
  <si>
    <t>PreemptionIZIncentives_Density bonus</t>
  </si>
  <si>
    <t>PreemptionIZIncentives_Voluntary programs</t>
  </si>
  <si>
    <t>caselawIZ</t>
  </si>
  <si>
    <t>MBregulation</t>
  </si>
  <si>
    <t>pree_MB</t>
  </si>
  <si>
    <t>except-muni-cat_Private entities must be unwilling or unable to deploy service</t>
  </si>
  <si>
    <t>except-muni-cat_Feasibility study conducted prior to offering internet services</t>
  </si>
  <si>
    <t>except-muni-cat_Voter referendum approving municipal broadband</t>
  </si>
  <si>
    <t>except-muni-cat_Service must be provided within a restricted geographic area</t>
  </si>
  <si>
    <t xml:space="preserve">except-muni-cat_Rates must reflect cost of providing service </t>
  </si>
  <si>
    <t>except-muni-cat_Municipality must keep public records</t>
  </si>
  <si>
    <t>except-muni-cat_Municipality must separately account for revenues, expenses, property, and source of investment associated with provision of broadband</t>
  </si>
  <si>
    <t>except-muni-cat_Municipal broadband provider must pay taxes as if a private entity</t>
  </si>
  <si>
    <t>except-muni-cat_Municipality was authorized and providing services prior to specific date</t>
  </si>
  <si>
    <t>except-muni-cat_Municipality may not provide other telecommunications services</t>
  </si>
  <si>
    <t>except-muni-cat_Not specified</t>
  </si>
  <si>
    <t>except-muni-cat_No exceptions to state preemption of municipal broadband</t>
  </si>
  <si>
    <t>perm-muni_Direct sale</t>
  </si>
  <si>
    <t>perm-muni_Wholesale</t>
  </si>
  <si>
    <t>perm-muni_Law does not specify type of broadband permissible</t>
  </si>
  <si>
    <t>perm-muni_No exceptions to state preemption of municipal broadband</t>
  </si>
  <si>
    <t>barriers-broadband</t>
  </si>
  <si>
    <t>reqMB_Private entities must be unwilling or unable to deploy service</t>
  </si>
  <si>
    <t>reqMB_Feasibility study conducted prior to offering internet</t>
  </si>
  <si>
    <t>reqMBVoter referendum approving municipal broadband</t>
  </si>
  <si>
    <t>reqMBService area is historically underserved</t>
  </si>
  <si>
    <t>reqMB_Service must be provided within a restricted geographic area</t>
  </si>
  <si>
    <t>reqMBRates must reflect cost of providing service</t>
  </si>
  <si>
    <t>reqMBMunicipality must provide nondiscriminatory access to poles and other facilities</t>
  </si>
  <si>
    <t>reqMBMunicipality must keep public records</t>
  </si>
  <si>
    <t>reqMB_Municipality certified to provide broadband</t>
  </si>
  <si>
    <t>reqMB_Municipality must not subsidize broadband services with revenues from other public utilities</t>
  </si>
  <si>
    <t>reqMB_Municipality must separately account for revenues, expenses, property and source of investment associated with provision of broadband</t>
  </si>
  <si>
    <t>reqMBMunicipal broadband provider must offer services in addition to internet</t>
  </si>
  <si>
    <t>reqMB_Municipal broadband provider taxed as a private entity</t>
  </si>
  <si>
    <t>reqMB_Municipal broadband provider must be in a joint venture</t>
  </si>
  <si>
    <t>reqMB_Municipal broadband provider must follow all laws, regulations, and requirements as if private provider</t>
  </si>
  <si>
    <t>caselaw-muni</t>
  </si>
  <si>
    <t>PreemptionPaidLeave</t>
  </si>
  <si>
    <t>PreemptionPaidLeaveTypePaid sick leave</t>
  </si>
  <si>
    <t>PreemptionPaidLeaveTypeFamily medical leave</t>
  </si>
  <si>
    <t>PreemptionPaidLeaveFloor</t>
  </si>
  <si>
    <t>pree_covere_Public employees</t>
  </si>
  <si>
    <t>pree_covere_Private employees</t>
  </si>
  <si>
    <t>PreemptionPaidLeaveFloorType_Paid sick leave</t>
  </si>
  <si>
    <t>PreemptionPaidLeaveFloorType_Family medical leave</t>
  </si>
  <si>
    <t>pree_implic</t>
  </si>
  <si>
    <t>PreemptionRent</t>
  </si>
  <si>
    <t>PreemptionRentAuthority_State constitution</t>
  </si>
  <si>
    <t>PreemptionRentAuthorityStatute</t>
  </si>
  <si>
    <t>PreemptionRentExceptions</t>
  </si>
  <si>
    <t>PreemptionRentPermitted_Housing shortage</t>
  </si>
  <si>
    <t>PreemptionRentPermitted_Natural disaster</t>
  </si>
  <si>
    <t>PreemptionRentPermitted_Voluntary agreement with local government</t>
  </si>
  <si>
    <t>PreemptionRentPermitted_Voter referendum</t>
  </si>
  <si>
    <t>PreemptionRentPermitted_Certificate of occupancy issued after certain date</t>
  </si>
  <si>
    <t>RentControl_State</t>
  </si>
  <si>
    <t>rentcontrol_courtpreempt</t>
  </si>
  <si>
    <t>PreemptionTELFD</t>
  </si>
  <si>
    <t>PreemptionTELFDAuthorityState constitution</t>
  </si>
  <si>
    <t>PreemptionTELFDAuthorityStatute</t>
  </si>
  <si>
    <t>PreemptionTELFDChanges_Excess of certified rate (rollback rate)</t>
  </si>
  <si>
    <t>PreemptionTELFDChangesAssessment ratio</t>
  </si>
  <si>
    <t>PreemptionTELFDChanges_Assessment value</t>
  </si>
  <si>
    <t>PreemptionTELFDChanges_Increase in tax levy over the prior year</t>
  </si>
  <si>
    <t>PreemptionTELFDChangesTax rate</t>
  </si>
  <si>
    <t>PreemptionTELFDChanges_Exceeding property tax rate limitation</t>
  </si>
  <si>
    <t>pree_hearin</t>
  </si>
  <si>
    <t>PreemptionTELRevenue</t>
  </si>
  <si>
    <t>PreemptionTELRevenueAuthority_State constitution</t>
  </si>
  <si>
    <t>PreemptionTELRevenueAuthority_Statute</t>
  </si>
  <si>
    <t>PreemptionTELRevenueEntities_School districts</t>
  </si>
  <si>
    <t>PreemptionTELRevenueEntities_All local governments</t>
  </si>
  <si>
    <t>PreemptionTELRevenueOverride</t>
  </si>
  <si>
    <t>PreemptionTELExpend</t>
  </si>
  <si>
    <t>PreemptionTELExpendEntities_School districts</t>
  </si>
  <si>
    <t>PreemptionTELExpendEntities_All local governments</t>
  </si>
  <si>
    <t>PreemptionTELExpendAuthority_State constitution</t>
  </si>
  <si>
    <t>PreemptionTELExpendAuthority_Statute</t>
  </si>
  <si>
    <t>PreemptionTELExpendOverride</t>
  </si>
  <si>
    <t>PreemptionTELRate</t>
  </si>
  <si>
    <t>PreemptionTELRateAuthorityState constitution</t>
  </si>
  <si>
    <t>PreemptionTELRateAuthority_Statute</t>
  </si>
  <si>
    <t>PreemptionTELRateEntities_School districts</t>
  </si>
  <si>
    <t>PreemptionTELRateEntitiesLocal governments</t>
  </si>
  <si>
    <t>PreemptionTELRateOverride</t>
  </si>
  <si>
    <t>PreemptionTELAssessment</t>
  </si>
  <si>
    <t>PreemptionTELAssessmentAuthorityState constitution</t>
  </si>
  <si>
    <t>PreemptionTELAssessmentAuthorityStatute</t>
  </si>
  <si>
    <t>PreemptionTELAssessmentPropertiesResidential</t>
  </si>
  <si>
    <t>PreemptionTELAssessmentPropertiesNon-residential</t>
  </si>
  <si>
    <t>PreemptionTELAssessmentProperties_Types of properties not specified</t>
  </si>
  <si>
    <t>PreemptionTELAssessmentOverride</t>
  </si>
  <si>
    <t>PreemptionTELLevy</t>
  </si>
  <si>
    <t>PreemptionTELLevyAuthorityState constitution</t>
  </si>
  <si>
    <t>PreemptionTELLevyAuthority_Statute</t>
  </si>
  <si>
    <t>PreemptionTELLevyOverride</t>
  </si>
  <si>
    <t>trans-preempt</t>
  </si>
  <si>
    <t>trans-policies_Adding new protected classes</t>
  </si>
  <si>
    <t>trans-policies_Inclusive school curriculum</t>
  </si>
  <si>
    <t>trans-policies_Gender-affirming care</t>
  </si>
  <si>
    <t>trans-policies_Single-sex spaces</t>
  </si>
  <si>
    <t>trans-policies_Participation in sports for transgender athletes</t>
  </si>
  <si>
    <t>trans-policies_Interference with parental rights as determined by state related to health or mental health</t>
  </si>
  <si>
    <t>trans-case-law</t>
  </si>
  <si>
    <t>police-budget-preemption</t>
  </si>
  <si>
    <t>budget-mechanisms_State law expressly preempts</t>
  </si>
  <si>
    <t>budget-mechanisms_Requiring referendums</t>
  </si>
  <si>
    <t>budget-mechanisms_Restricting local taxing powers</t>
  </si>
  <si>
    <t>budget-mechanisms_Restricting local annexation powers</t>
  </si>
  <si>
    <t>budget-mechanisms_Allowing objections to budget reductions for local law enforcement</t>
  </si>
  <si>
    <t>budget-mechanisms_Requiring state government approval of budget reductions</t>
  </si>
  <si>
    <t>police-changes_Budget decreases</t>
  </si>
  <si>
    <t xml:space="preserve">police-changes_Decreases greater than a set percentage </t>
  </si>
  <si>
    <t>police-budget-override</t>
  </si>
  <si>
    <t>police-budget-case</t>
  </si>
  <si>
    <t>race-threshold</t>
  </si>
  <si>
    <t>race-topics</t>
  </si>
  <si>
    <t>topics-prohibited_Critical Race Theory</t>
  </si>
  <si>
    <t>topics-prohibited_The 1619 Project</t>
  </si>
  <si>
    <t>topics-prohibited_Systemic racism</t>
  </si>
  <si>
    <t>topics-prohibited_Racial scapegoating</t>
  </si>
  <si>
    <t>topics-prohibited_Racial stereotyping</t>
  </si>
  <si>
    <t>topics-prohibited_Antiracism</t>
  </si>
  <si>
    <t>topics-prohibited_One race is inherently superior to another</t>
  </si>
  <si>
    <t>topics-prohibited_Individuals are inherently racist, whether consciously or unconsciously</t>
  </si>
  <si>
    <t>topics-prohibited_Individuals should be discriminated against because of their race</t>
  </si>
  <si>
    <t xml:space="preserve">topics-prohibited_Individuals cannot and should not treat others without respect to their race </t>
  </si>
  <si>
    <t xml:space="preserve">topics-prohibited_An individual’s moral character is determined by their race </t>
  </si>
  <si>
    <t>topics-prohibited_Individuals are responsible for actions committed in the past by other members of the same race</t>
  </si>
  <si>
    <t>topics-prohibited_Individuals should feel discomfort, guilt, or psychological distress on account of their race</t>
  </si>
  <si>
    <t>topics-prohibited_Virtues such as meritocracy, hard work, and having a strong work ethic are racist concepts</t>
  </si>
  <si>
    <t>topics-prohibited_The advent of slavery constituted the true founding of the United States</t>
  </si>
  <si>
    <t>topics-prohibited_The United States of America is fundamentally racist</t>
  </si>
  <si>
    <t>race-liability</t>
  </si>
  <si>
    <t>liable-individuals_School district</t>
  </si>
  <si>
    <t>liable-individuals_Teachers</t>
  </si>
  <si>
    <t>liable-individuals_Principals</t>
  </si>
  <si>
    <t>liable-individuals_Not specified</t>
  </si>
  <si>
    <t>liability-type_Civil penalties</t>
  </si>
  <si>
    <t>liability-type_Withholding funds</t>
  </si>
  <si>
    <t>liability-type_Employment termination</t>
  </si>
  <si>
    <t>liability-type_Professional sanctions</t>
  </si>
  <si>
    <t>school-types_Public schools</t>
  </si>
  <si>
    <t>school-types_Charter schools</t>
  </si>
  <si>
    <t>school-types_Not specified</t>
  </si>
  <si>
    <t>grade-levels_Pre-school</t>
  </si>
  <si>
    <t>grade-levels_Elementary school</t>
  </si>
  <si>
    <t>grade-levels_Middle school</t>
  </si>
  <si>
    <t xml:space="preserve">grade-levels_High school </t>
  </si>
  <si>
    <t>grade-levels_School district</t>
  </si>
  <si>
    <t>grade-levels_College</t>
  </si>
  <si>
    <t>case-law-race</t>
  </si>
  <si>
    <t>Alabama</t>
  </si>
  <si>
    <t>.</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</si>
  <si>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</si>
  <si>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</si>
  <si>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</si>
  <si>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</si>
  <si>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</si>
  <si>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</si>
  <si>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</si>
  <si>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</si>
  <si>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</si>
  <si>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</si>
  <si>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</si>
  <si>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</si>
  <si>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</si>
  <si>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</si>
  <si>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</si>
  <si>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</si>
  <si>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</si>
  <si>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</si>
  <si>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</si>
  <si>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</si>
  <si>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</si>
  <si>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</si>
  <si>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</si>
  <si>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</si>
  <si>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</si>
  <si>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</si>
  <si>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</si>
  <si>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</si>
  <si>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</si>
  <si>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</si>
  <si>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</si>
  <si>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</si>
  <si>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</si>
  <si>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</si>
  <si>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</si>
  <si>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</si>
  <si>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</si>
  <si>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</si>
  <si>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</si>
  <si>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</si>
  <si>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</si>
  <si>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</si>
  <si>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</si>
  <si>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</si>
  <si>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</si>
  <si>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</si>
  <si>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</si>
  <si>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</si>
  <si>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</si>
  <si>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Jursidiction</t>
  </si>
  <si>
    <t>PreemptionThreshold</t>
  </si>
  <si>
    <t>_citation_PreemptionThreshold</t>
  </si>
  <si>
    <t>_caution_PreemptionThreshold</t>
  </si>
  <si>
    <t>_citation_PreemptionBTB</t>
  </si>
  <si>
    <t>_caution_PreemptionBTB</t>
  </si>
  <si>
    <t>PreemptionBTBSector</t>
  </si>
  <si>
    <t>_citation_PreemptionBTBSector</t>
  </si>
  <si>
    <t>_caution_PreemptionBTBSector</t>
  </si>
  <si>
    <t>_citation_PreemptionBTBRetro</t>
  </si>
  <si>
    <t>_caution_PreemptionBTBRetro</t>
  </si>
  <si>
    <t>_citation_BTB_State</t>
  </si>
  <si>
    <t>_caution_BTB_State</t>
  </si>
  <si>
    <t>State_BTBsector</t>
  </si>
  <si>
    <t>_citation_State_BTBsector</t>
  </si>
  <si>
    <t>_caution_State_BTBsector</t>
  </si>
  <si>
    <t>_citation_Preemption_CaseLaw_BantheBox</t>
  </si>
  <si>
    <t>_caution_Preemption_CaseLaw_BantheBox</t>
  </si>
  <si>
    <t>_citation_PreemptionFirearms</t>
  </si>
  <si>
    <t>_caution_PreemptionFirearms</t>
  </si>
  <si>
    <t>PreemptionFirearmsAreas</t>
  </si>
  <si>
    <t>_citation_PreemptionFirearmsAreas</t>
  </si>
  <si>
    <t>_caution_PreemptionFirearmsAreas</t>
  </si>
  <si>
    <t>_citation_firearm-type</t>
  </si>
  <si>
    <t>_caution_firearm-type</t>
  </si>
  <si>
    <t>type-firearm-preempt</t>
  </si>
  <si>
    <t>_citation_type-firearm-preempt</t>
  </si>
  <si>
    <t>_caution_type-firearm-preempt</t>
  </si>
  <si>
    <t>_citation_PreemptionFirearmsLiability</t>
  </si>
  <si>
    <t>_caution_PreemptionFirearmsLiability</t>
  </si>
  <si>
    <t>_citation_pree_liable</t>
  </si>
  <si>
    <t>_caution_pree_liable</t>
  </si>
  <si>
    <t>PreemptionFireramsLiabilityType</t>
  </si>
  <si>
    <t>_citation_PreemptionFireramsLiabilityType</t>
  </si>
  <si>
    <t>_caution_PreemptionFireramsLiabilityType</t>
  </si>
  <si>
    <t>action-permitted</t>
  </si>
  <si>
    <t>_citation_action-permitted</t>
  </si>
  <si>
    <t>_caution_action-permitted</t>
  </si>
  <si>
    <t>_citation_firearm-caselaw</t>
  </si>
  <si>
    <t>_caution_firearm-caselaw</t>
  </si>
  <si>
    <t>_citation_PreemptionIZ</t>
  </si>
  <si>
    <t>_caution_PreemptionIZ</t>
  </si>
  <si>
    <t>PreemptionIZTypes</t>
  </si>
  <si>
    <t>_citation_PreemptionIZTypes</t>
  </si>
  <si>
    <t>_caution_PreemptionIZTypes</t>
  </si>
  <si>
    <t>_citation_PreemptionIZPermitted</t>
  </si>
  <si>
    <t>_caution_PreemptionIZPermitted</t>
  </si>
  <si>
    <t>PreemptionIZIncentives</t>
  </si>
  <si>
    <t>_citation_PreemptionIZIncentives</t>
  </si>
  <si>
    <t>_caution_PreemptionIZIncentives</t>
  </si>
  <si>
    <t>_citation_caselawIZ</t>
  </si>
  <si>
    <t>_caution_caselawIZ</t>
  </si>
  <si>
    <t>_citation_MBregulation</t>
  </si>
  <si>
    <t>_caution_MBregulation</t>
  </si>
  <si>
    <t>_citation_pree_MB</t>
  </si>
  <si>
    <t>_caution_pree_MB</t>
  </si>
  <si>
    <t>except-muni-cat</t>
  </si>
  <si>
    <t>_citation_except-muni-cat</t>
  </si>
  <si>
    <t>_caution_except-muni-cat</t>
  </si>
  <si>
    <t>perm-muni</t>
  </si>
  <si>
    <t>_citation_perm-muni</t>
  </si>
  <si>
    <t>_caution_perm-muni</t>
  </si>
  <si>
    <t>_citation_barriers-broadband</t>
  </si>
  <si>
    <t>_caution_barriers-broadband</t>
  </si>
  <si>
    <t>reqMB</t>
  </si>
  <si>
    <t>_citation_reqMB</t>
  </si>
  <si>
    <t>_caution_reqMB</t>
  </si>
  <si>
    <t>_citation_caselaw-muni</t>
  </si>
  <si>
    <t>_caution_caselaw-muni</t>
  </si>
  <si>
    <t>_citation_PreemptionPaidLeave</t>
  </si>
  <si>
    <t>_caution_PreemptionPaidLeave</t>
  </si>
  <si>
    <t>PreemptionPaidLeaveType</t>
  </si>
  <si>
    <t>_citation_PreemptionPaidLeaveType</t>
  </si>
  <si>
    <t>_caution_PreemptionPaidLeaveType</t>
  </si>
  <si>
    <t>_citation_PreemptionPaidLeaveFloor</t>
  </si>
  <si>
    <t>_caution_PreemptionPaidLeaveFloor</t>
  </si>
  <si>
    <t>pree_covere</t>
  </si>
  <si>
    <t>_citation_pree_covere</t>
  </si>
  <si>
    <t>_caution_pree_covere</t>
  </si>
  <si>
    <t>PreemptionPaidLeaveFloorType</t>
  </si>
  <si>
    <t>_citation_PreemptionPaidLeaveFloorType</t>
  </si>
  <si>
    <t>_caution_PreemptionPaidLeaveFloorType</t>
  </si>
  <si>
    <t>_citation_pree_implic</t>
  </si>
  <si>
    <t>_caution_pree_implic</t>
  </si>
  <si>
    <t>_citation_PreemptionRent</t>
  </si>
  <si>
    <t>_caution_PreemptionRent</t>
  </si>
  <si>
    <t>PreemptionRentAuthority</t>
  </si>
  <si>
    <t>_citation_PreemptionRentAuthority</t>
  </si>
  <si>
    <t>_caution_PreemptionRentAuthority</t>
  </si>
  <si>
    <t>_citation_PreemptionRentExceptions</t>
  </si>
  <si>
    <t>_caution_PreemptionRentExceptions</t>
  </si>
  <si>
    <t>PreemptionRentPermitted</t>
  </si>
  <si>
    <t>_citation_PreemptionRentPermitted</t>
  </si>
  <si>
    <t>_caution_PreemptionRentPermitted</t>
  </si>
  <si>
    <t>_citation_RentControl_State</t>
  </si>
  <si>
    <t>_caution_RentControl_State</t>
  </si>
  <si>
    <t>_citation_rentcontrol_courtpreempt</t>
  </si>
  <si>
    <t>_caution_rentcontrol_courtpreempt</t>
  </si>
  <si>
    <t>_citation_PreemptionTELFD</t>
  </si>
  <si>
    <t>_caution_PreemptionTELFD</t>
  </si>
  <si>
    <t>PreemptionTELFDAuthority</t>
  </si>
  <si>
    <t>_citation_PreemptionTELFDAuthority</t>
  </si>
  <si>
    <t>_caution_PreemptionTELFDAuthority</t>
  </si>
  <si>
    <t>PreemptionTELFDChanges</t>
  </si>
  <si>
    <t>_citation_PreemptionTELFDChanges</t>
  </si>
  <si>
    <t>_caution_PreemptionTELFDChanges</t>
  </si>
  <si>
    <t>_citation_pree_hearin</t>
  </si>
  <si>
    <t>_caution_pree_hearin</t>
  </si>
  <si>
    <t>_citation_PreemptionTELRevenue</t>
  </si>
  <si>
    <t>_caution_PreemptionTELRevenue</t>
  </si>
  <si>
    <t>PreemptionTELRevenueAuthority</t>
  </si>
  <si>
    <t>_citation_PreemptionTELRevenueAuthority</t>
  </si>
  <si>
    <t>_caution_PreemptionTELRevenueAuthority</t>
  </si>
  <si>
    <t>PreemptionTELRevenueEntities</t>
  </si>
  <si>
    <t>_citation_PreemptionTELRevenueEntities</t>
  </si>
  <si>
    <t>_caution_PreemptionTELRevenueEntities</t>
  </si>
  <si>
    <t>_citation_PreemptionTELRevenueOverride</t>
  </si>
  <si>
    <t>_caution_PreemptionTELRevenueOverride</t>
  </si>
  <si>
    <t>_citation_PreemptionTELExpend</t>
  </si>
  <si>
    <t>_caution_PreemptionTELExpend</t>
  </si>
  <si>
    <t>PreemptionTELExpendEntities</t>
  </si>
  <si>
    <t>_citation_PreemptionTELExpendEntities</t>
  </si>
  <si>
    <t>_caution_PreemptionTELExpendEntities</t>
  </si>
  <si>
    <t>PreemptionTELExpendAuthority</t>
  </si>
  <si>
    <t>_citation_PreemptionTELExpendAuthority</t>
  </si>
  <si>
    <t>_caution_PreemptionTELExpendAuthority</t>
  </si>
  <si>
    <t>_citation_PreemptionTELExpendOverride</t>
  </si>
  <si>
    <t>_caution_PreemptionTELExpendOverride</t>
  </si>
  <si>
    <t>_citation_PreemptionTELRate</t>
  </si>
  <si>
    <t>_caution_PreemptionTELRate</t>
  </si>
  <si>
    <t>PreemptionTELRateAuthority</t>
  </si>
  <si>
    <t>_citation_PreemptionTELRateAuthority</t>
  </si>
  <si>
    <t>_caution_PreemptionTELRateAuthority</t>
  </si>
  <si>
    <t>PreemptionTELRateEntities</t>
  </si>
  <si>
    <t>_citation_PreemptionTELRateEntities</t>
  </si>
  <si>
    <t>_caution_PreemptionTELRateEntities</t>
  </si>
  <si>
    <t>_citation_PreemptionTELRateOverride</t>
  </si>
  <si>
    <t>_caution_PreemptionTELRateOverride</t>
  </si>
  <si>
    <t>_citation_PreemptionTELAssessment</t>
  </si>
  <si>
    <t>_caution_PreemptionTELAssessment</t>
  </si>
  <si>
    <t>PreemptionTELAssessmentAuthority</t>
  </si>
  <si>
    <t>_citation_PreemptionTELAssessmentAuthority</t>
  </si>
  <si>
    <t>_caution_PreemptionTELAssessmentAuthority</t>
  </si>
  <si>
    <t>PreemptionTELAssessmentProperties</t>
  </si>
  <si>
    <t>_citation_PreemptionTELAssessmentProperties</t>
  </si>
  <si>
    <t>_caution_PreemptionTELAssessmentProperties</t>
  </si>
  <si>
    <t>_citation_PreemptionTELAssessmentOverride</t>
  </si>
  <si>
    <t>_caution_PreemptionTELAssessmentOverride</t>
  </si>
  <si>
    <t>_citation_PreemptionTELLevy</t>
  </si>
  <si>
    <t>_caution_PreemptionTELLevy</t>
  </si>
  <si>
    <t>PreemptionTELLevyAuthority</t>
  </si>
  <si>
    <t>_citation_PreemptionTELLevyAuthority</t>
  </si>
  <si>
    <t>_caution_PreemptionTELLevyAuthority</t>
  </si>
  <si>
    <t>_citation_PreemptionTELLevyOverride</t>
  </si>
  <si>
    <t>_caution_PreemptionTELLevyOverride</t>
  </si>
  <si>
    <t>_citation_trans-preempt</t>
  </si>
  <si>
    <t>_caution_trans-preempt</t>
  </si>
  <si>
    <t>trans-policies</t>
  </si>
  <si>
    <t>_citation_trans-policies</t>
  </si>
  <si>
    <t>_caution_trans-policies</t>
  </si>
  <si>
    <t>_citation_trans-case-law</t>
  </si>
  <si>
    <t>_caution_trans-case-law</t>
  </si>
  <si>
    <t>_citation_police-budget-preemption</t>
  </si>
  <si>
    <t>_caution_police-budget-preemption</t>
  </si>
  <si>
    <t>budget-mechanisms</t>
  </si>
  <si>
    <t>_citation_budget-mechanisms</t>
  </si>
  <si>
    <t>_caution_budget-mechanisms</t>
  </si>
  <si>
    <t>police-changes</t>
  </si>
  <si>
    <t>_citation_police-changes</t>
  </si>
  <si>
    <t>_caution_police-changes</t>
  </si>
  <si>
    <t>_citation_police-budget-override</t>
  </si>
  <si>
    <t>_caution_police-budget-override</t>
  </si>
  <si>
    <t>_citation_police-budget-case</t>
  </si>
  <si>
    <t>_caution_police-budget-case</t>
  </si>
  <si>
    <t>_citation_race-threshold</t>
  </si>
  <si>
    <t>_caution_race-threshold</t>
  </si>
  <si>
    <t>_citation_race-topics</t>
  </si>
  <si>
    <t>_caution_race-topics</t>
  </si>
  <si>
    <t>topics-prohibited</t>
  </si>
  <si>
    <t>_citation_topics-prohibited</t>
  </si>
  <si>
    <t>_caution_topics-prohibited</t>
  </si>
  <si>
    <t>_citation_race-liability</t>
  </si>
  <si>
    <t>_caution_race-liability</t>
  </si>
  <si>
    <t>liable-individuals</t>
  </si>
  <si>
    <t>_citation_liable-individuals</t>
  </si>
  <si>
    <t>_caution_liable-individuals</t>
  </si>
  <si>
    <t>liability-type</t>
  </si>
  <si>
    <t>_citation_liability-type</t>
  </si>
  <si>
    <t>_caution_liability-type</t>
  </si>
  <si>
    <t>school-types</t>
  </si>
  <si>
    <t>_citation_school-types</t>
  </si>
  <si>
    <t>_caution_school-types</t>
  </si>
  <si>
    <t>grade-levels</t>
  </si>
  <si>
    <t>_citation_grade-levels</t>
  </si>
  <si>
    <t>_caution_grade-levels</t>
  </si>
  <si>
    <t>_citation_case-law-race</t>
  </si>
  <si>
    <t>_caution_case-law-race</t>
  </si>
  <si>
    <t>Ala. Code § 13A-11-61.3. Regulation of firearms, ammunition, and firearm accessories.; Ala. Code § 11-80-16. Prohibition against requiring employers to grant or compensate for vacation or leave not required by state or federal law.; Ala. Code § 11-80-8.1. Enactment of ordinances, resolutions, etc., controlling rent charged for leasing private property prohibited.; Alabama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 Alabama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 Ala.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 Ala. Code § 40-8-1. Classification of property; assessment rate.; Ala.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 Ala. Code § 40-7-42. Levy of taxes from book of assessments.; Ala. Code § 17-9-5. Notice of election.</t>
  </si>
  <si>
    <t>Ala. Code § 13A-11-61.3. Regulation of firearms, ammunition, and firearm accessories.</t>
  </si>
  <si>
    <t>Ala. Code § 13A-11-61.3. Regulation of firearms, ammunition, and firearm accessories.; Ala. Code § 13A-11-61.3. Regulation of firearms, ammunition, and firearm accessories.</t>
  </si>
  <si>
    <t>Ala. Code §11-50B-3. Permitted activities by public providers; lease of equipment by municipal governing bodies.; Ala. Code §11-50B-3. Permitted activities by public providers; lease of equipment by municipal governing bodies.; Ala. Code §11-50B-2. Definitions.; Ala. Code §11-50B-3. Permitted activities by public providers; lease of equipment by municipal governing bodies.; Ala. Code § 11-50B-8. Meetings, hearing, etc., open to public; notice; petition; election; procedure.; Ala. Code §11-50B-2. Definitions.; Ala. Code § 11-50B-6. Allocation of costs; charge rates.; Ala. Code § 11-50B-8. Meetings, hearing, etc., open to public; notice; petition; election; procedure.; Ala. Code §11-50B-2. Definitions.; Ala. Code §11-50B-1. Purpose.</t>
  </si>
  <si>
    <t>Ala. Code §11-50B-3. Permitted activities by public providers; lease of equipment by municipal governing bodies.; Ala. Code § 11-50B-8. Meetings, hearing, etc., open to public; notice; petition; election; procedure.; Ala. Code §11-50B-3. Permitted activities by public providers; lease of equipment by municipal governing bodies.; Ala. Code § 11-50B-6. Allocation of costs; charge rates.; Ala. Code §11-50B-2. Definitions.</t>
  </si>
  <si>
    <t>Voter referendum approving municipal broadband, Service area is historically underserved, Rates must reflect cost of providing service, Municipality must provide nondiscriminatory access to poles and other facilities, Municipality must keep public records, Municipal broadband provider must offer services in addition to internet</t>
  </si>
  <si>
    <t>Ala. Code §11-50B-3. Permitted activities by public providers; lease of equipment by municipal governing bodies.; Ala. Code § 11-50B-8. Meetings, hearing, etc., open to public; notice; petition; election; procedure.; Ala. Code §11-50B-3. Permitted activities by public providers; lease of equipment by municipal governing bodies.; Ala. Code § 11-50B-6. Allocation of costs; charge rates.; Ala. Code §11-50B-2. Definitions.; Ala. Code § 11-50B-8. Meetings, hearing, etc., open to public; notice; petition; election; procedure.</t>
  </si>
  <si>
    <t>Ala. Code § 11-80-16. Prohibition against requiring employers to grant or compensate for vacation or leave not required by state or federal law.</t>
  </si>
  <si>
    <t>Ala. Code § 11-80-8.1. Enactment of ordinances, resolutions, etc., controlling rent charged for leasing private property prohibited.</t>
  </si>
  <si>
    <t>Alabama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 Alabama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 Ala. Code § 17-9-5. Notice of election.</t>
  </si>
  <si>
    <t>Alabama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 Alabama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t>
  </si>
  <si>
    <t>Ala. Code § 40-7-42. Levy of taxes from book of assessments.</t>
  </si>
  <si>
    <t>Ala. Code § 40-8-1. Classification of property; assessment rate.; Ala.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t>
  </si>
  <si>
    <t>Ala.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t>
  </si>
  <si>
    <t>Firearms, Municipal Broadband, Paid Leave, Rent Control, TEL: Full Disclosure Requirements, TEL: Property Tax Rate Limit, TEL: Property Tax Assessment Limit, TEL: Property Tax Levy Limit, Race and Racism in School Curriculum</t>
  </si>
  <si>
    <t>Ala. Code § 13A-11-61.3. Regulation of firearms, ammunition, and firearm accessories.; Ala. Code § 11-80-16. Prohibition against requiring employers to grant or compensate for vacation or leave not required by state or federal law.; Ala. Code § 11-80-8.1. Enactment of ordinances, resolutions, etc., controlling rent charged for leasing private property prohibited.; Ala.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 Ala. Code § 40-8-1. Classification of property; assessment rate.; Ala.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 Ala. Code § 40-7-42. Levy of taxes from book of assessments.; Ala. Code § 17-9-5. Notice of election.; Ala.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 Ala.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 ALABAMA STATE BOARD OF EDUCATION RESOLUTION DECLARING THE PRESERVATION OF INTELLECTUAL FREEDOM AND NON-DISCRIMINATION IN ALABAMA’S PUBLIC SCHOOLS; ALABAMA STATE BOARD OF EDUCATION RESOLUTION DECLARING THE PRESERVATION OF INTELLECTUAL FREEDOM AND NON-DISCRIMINATION IN ALABAMA’S PUBLIC SCHOOLS</t>
  </si>
  <si>
    <t>Ala. Code § 17-9-5. Notice of election.; Ala.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 Ala.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t>
  </si>
  <si>
    <t>Ala.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 Ala.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t>
  </si>
  <si>
    <t>ALABAMA STATE BOARD OF EDUCATION RESOLUTION DECLARING THE PRESERVATION OF INTELLECTUAL FREEDOM AND NON-DISCRIMINATION IN ALABAMA’S PUBLIC SCHOOLS; ALABAMA STATE BOARD OF EDUCATION RESOLUTION DECLARING THE PRESERVATION OF INTELLECTUAL FREEDOM AND NON-DISCRIMINATION IN ALABAMA’S PUBLIC SCHOOLS</t>
  </si>
  <si>
    <t>In October 2021, the Republican-majority state board of education voted to codify a resolution banning schools from teaching "concepts that impute fault, blame, a tendency to oppress others, or the need to feel guilt or anguish to persons solely because of their race or sex.” The resolution was first introduced in August. Republicans filed four similar legislative bills for the 2022 session that would have banned schools from teaching certain concepts regarding race or sex, and critical race theory.</t>
  </si>
  <si>
    <t>ALABAMA STATE BOARD OF EDUCATION RESOLUTION DECLARING THE PRESERVATION OF INTELLECTUAL FREEDOM AND NON-DISCRIMINATION IN ALABAMA’S PUBLIC SCHOOLS</t>
  </si>
  <si>
    <t>Firearms, Municipal Broadband, Paid Leave, Rent Control, TEL: Full Disclosure Requirements, TEL: Property Tax Rate Limit, TEL: Property Tax Assessment Limit, TEL: Property Tax Levy Limit, Transgender Rights, Race and Racism in School Curriculum</t>
  </si>
  <si>
    <t>Ala. Code § 13A-11-61.3. Regulation of firearms, ammunition, and firearm accessories.; Ala. Code § 11-80-16. Prohibition against requiring employers to grant or compensate for vacation or leave not required by state or federal law.; Ala. Code § 11-80-8.1. Enactment of ordinances, resolutions, etc., controlling rent charged for leasing private property prohibited.; Ala.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 Ala. Code § 40-8-1. Classification of property; assessment rate.; Ala.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 Ala. Code § 40-7-42. Levy of taxes from book of assessments.; Ala. Code § 17-9-5. Notice of election.; Ala.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 Ala.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 ALABAMA STATE BOARD OF EDUCATION RESOLUTION DECLARING THE PRESERVATION OF INTELLECTUAL FREEDOM AND NON-DISCRIMINATION IN ALABAMA’S PUBLIC SCHOOLS; ALABAMA STATE BOARD OF EDUCATION RESOLUTION DECLARING THE PRESERVATION OF INTELLECTUAL FREEDOM AND NON-DISCRIMINATION IN ALABAMA’S PUBLIC SCHOOLS; Ala. Code § 26-26-5. School employees and gender perception communication with parents.</t>
  </si>
  <si>
    <t>Ala. Code § 26-26-5. School employees and gender perception communication with parents.</t>
  </si>
  <si>
    <t>Ala. Code § 13A-11-61.3. Regulation of firearms, ammunition, and firearm accessories.; Ala. Code § 11-80-16. Prohibition against requiring employers to grant or compensate for vacation or leave not required by state or federal law.; Ala. Code § 11-80-8.1. Enactment of ordinances, resolutions, etc., controlling rent charged for leasing private property prohibited.; Ala.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 Ala. Code § 40-8-1. Classification of property; assessment rate.; Ala.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 Ala. Code § 40-7-42. Levy of taxes from book of assessments.; Ala. Code § 17-9-5. Notice of election.; Ala.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 Ala. Const. Art. XI, Sec. 217. Classification of taxable property for purposes of ad valorem taxation; taxable property to be taxed by state, counties, municipalities, etc., at same rate; assessment ratios for purposes of ad valorem taxation; increase or decrease of assessment ratios by counties, municipalities, etc.; increase or decrease of ad valorem tax rates by counties, municipalities, etc.; maximum amount of ad valorem tax; certain property to be assessed at current use value and not market value; exemption of certain property from ad valorem taxation; interpretation of authority for counties, municipalities, etc., to levy taxes, borrow money, etc., in relation to assessment of property; counties, municipalities, etc., authorized to levy additional ad valorem tax for costs of certain state-wide reappraisal of property.; ALABAMA STATE BOARD OF EDUCATION RESOLUTION DECLARING THE PRESERVATION OF INTELLECTUAL FREEDOM AND NON-DISCRIMINATION IN ALABAMA’S PUBLIC SCHOOLS; ALABAMA STATE BOARD OF EDUCATION RESOLUTION DECLARING THE PRESERVATION OF INTELLECTUAL FREEDOM AND NON-DISCRIMINATION IN ALABAMA’S PUBLIC SCHOOLS; Ala. Code § 26-26-5. School employees and gender perception communication with parents.; Ala. Code § 16-1-52. Prohibition of public K-12 schools athletic participation in competition against athletes who are of a different biological gender.; Ala. Code § 16-1-54. Who may use which bathrooms in school.; Ala. Code § 16-40A-5. Limitations on gender and sexual orientation speech in K-12 classrooms.</t>
  </si>
  <si>
    <t>Ala. Code § 26-26-5. School employees and gender perception communication with parents.; Ala. Code § 16-1-52. Prohibition of public K-12 schools athletic participation in competition against athletes who are of a different biological gender.; Ala. Code § 16-1-54. Who may use which bathrooms in school.; Ala. Code § 16-40A-5. Limitations on gender and sexual orientation speech in K-12 classrooms.</t>
  </si>
  <si>
    <t>Alaska Stat. § 29.35.145. Regulation of firearms and knives; Alaska Stat. 18.65.778. Municipal preemption.; Alaska Stat. § 18.65.800. Possession of firearms in motor vehicles.; Alaska Stat. § 29.45.590. Limited property taxing power for second class cities; Alaska Stat. 29.45.090. Tax limitation.; Alaska Stat. 29.45.090. Tax limitation.</t>
  </si>
  <si>
    <t>Alaska Stat. § 29.35.145. Regulation of firearms and knives; Alaska Stat. 18.65.778. Municipal preemption.; Alaska Stat. § 18.65.800. Possession of firearms in motor vehicles.</t>
  </si>
  <si>
    <t>Alaska Stat. 18.65.778. Municipal preemption.</t>
  </si>
  <si>
    <t>Alaska Stat. 18.65.778. Municipal preemption.; Alaska Stat. 18.65.790. Definitions.; Alaska Stat. § 11.61.200 Misconduct involving weapons in the third degree.</t>
  </si>
  <si>
    <t>Alaska Stat. § 29.45.590. Limited property taxing power for second class cities; Alaska Stat. 29.45.090. Tax limitation.</t>
  </si>
  <si>
    <t>Alaska Stat. 29.45.090. Tax limitation.</t>
  </si>
  <si>
    <t>Firearms, Inclusionary Zoning, Paid Leave, Rent Control, TEL: Full Disclosure Requirements, TEL: Expenditure Limit, TEL: Property Tax Rate Limit, TEL: Property Tax Assessment Limit, TEL: Property Tax Levy Limit, Race and Racism in School Curriculum</t>
  </si>
  <si>
    <t>Ariz. Rev. Stat.§ 13-3108. Firearms regulated by state; state preemption, injunction; civil penalty; cause of action; violation; classification; definition; Ariz. Rev. Stat. § 9-461.16. Residential housing; requirements; fees; prohibition; Ariz. Rev. Stat. § 33-1329. Regulation of rents; authority; Ariz. Const. art. IX, § 20. Expenditure limitation; adjustments; reporting; Ariz. Const. art. IX, § 18. Residential ad valorem tax limits; limit on increase in values; definitions; Ariz. Const. art. IX, § 18. Residential ad valorem tax limits; limit on increase in values; definitions; Ariz. Const. Art. IX, § 19. Limitation on annual increases in local ad valorem tax levies; exceptions; Ariz. Rev. Stat. § 42-17107. Truth in taxation notice and hearing; roll call vote on tax increase; definition; Ariz. Rev. Stat. § 42-17051. Limit on county, municipal and community college primary property tax levy; Ariz. Rev. Stat. § 42-13301. Limited property value; Ariz. Rev. Stat. §  23-204. Employee benefits; state preemption; exemption; definition; Ariz. Rev. Stat § 15-112. Prohibited courses and classes; enforcement.</t>
  </si>
  <si>
    <t>Ariz. Rev. Stat.§ 13-3108. Firearms regulated by state; state preemption, injunction; civil penalty; cause of action; violation; classification; definition; Ariz. Rev. Stat. Sec. 13-3118. Possession, transfer or storage of firearms; restrictions prohibited; exceptions</t>
  </si>
  <si>
    <t>Ariz. Rev. Stat.§ 13-3108. Firearms regulated by state; state preemption, injunction; civil penalty; cause of action; violation; classification; definition; Ariz. Rev. Stat.§ 13-3108. Firearms regulated by state; state preemption, injunction; civil penalty; cause of action; violation; classification; definition; Ariz. Rev. Stat.§ 13-3108. Firearms regulated by state; state preemption, injunction; civil penalty; cause of action; violation; classification; definition</t>
  </si>
  <si>
    <t>Ariz. Rev. Stat.§ 13-3108. Firearms regulated by state; state preemption, injunction; civil penalty; cause of action; violation; classification; definition</t>
  </si>
  <si>
    <t>Ariz. Rev. Stat.§ 13-3108. Firearms regulated by state; state preemption, injunction; civil penalty; cause of action; violation; classification; definition; Ariz. Rev. Stat.§ 13-3108. Firearms regulated by state; state preemption, injunction; civil penalty; cause of action; violation; classification; definition</t>
  </si>
  <si>
    <t>Ariz. Rev. Stat. § 9-461.16. Residential housing; requirements; fees; prohibition</t>
  </si>
  <si>
    <t>Ariz. Rev. Stat. §  23-204. Employee benefits; state preemption; exemption; definition</t>
  </si>
  <si>
    <t>On August 30, 2017, an Arizona state court held that A.R.S. § 23-204, a law which expressly preempts localities from regulating employee benefits, (as amended by H.B. 2579), violated the Voting Protection Act’s express limitations on legislative changes to voter-approved laws. United Food and Commercial Workers Local 99 v. State, No. CV 2016-092409, (Ariz. Super. Ct. 2017). On February 5, 2019, the Arizona Court of Appeals affirmed the unconstitutionality of A.R.S. § 23-204. Meyer v. State, 246 Ariz. 188 (Ct. of App. 2019).</t>
  </si>
  <si>
    <t>Ariz. Rev. Stat. § 33-1329. Regulation of rents; authority</t>
  </si>
  <si>
    <t>Ariz. Rev. Stat. §15-905.01. Truth in taxation; calculation; notice and hearing; vote on tax increase; Ariz. Rev. Stat. § 42-17107. Truth in taxation notice and hearing; roll call vote on tax increase; definition</t>
  </si>
  <si>
    <t>A specific disclosure must be made by school districts, "[f]or any fiscal year in which a school district governing board budgets an amount that is higher than the truth in taxation base limit calculated pursuant to subsection A of this section, any fiscal year in which a school district levies any amount for adjacent ways pursuant to section 15-995 or any fiscal year in which the school district levies any amount for liabilities in excess of the school district budget pursuant to section 15-907." Ariz. Rev. Stat. §15-905.01(B).</t>
  </si>
  <si>
    <t>Ariz. Rev. Stat. § 42-17107. Truth in taxation notice and hearing; roll call vote on tax increase; definition</t>
  </si>
  <si>
    <t>Ariz. Const. art. IX, § 20. Expenditure limitation; adjustments; reporting; Ariz. Const. art. IX, § 21. Expenditure limitations for school districts and community college districts; Ariz. Const. art. IX, § 21. Expenditure limitations for school districts and community college districts</t>
  </si>
  <si>
    <t>Ariz. Const. art. IX, § 20. Expenditure limitation; adjustments; reporting; Ariz. Const. art. IX, § 20. Expenditure limitation; adjustments; reporting; Ariz. Const. art. IX, § 21. Expenditure limitations for school districts and community college districts; Ariz. Const. art. IX, § 21. Expenditure limitations for school districts and community college districts</t>
  </si>
  <si>
    <t>Ariz. Const. art. IX, § 20. Expenditure limitation; adjustments; reporting; Ariz. Const. art. IX, § 21. Expenditure limitations for school districts and community college districts</t>
  </si>
  <si>
    <t>Ariz. Const. art. IX, § 20. Expenditure limitation; adjustments; reporting; Ariz. Const. art. IX, § 20. Expenditure limitation; adjustments; reporting; Ariz. Const. art. IX, § 20. Expenditure limitation; adjustments; reporting; Ariz. Const. art. IX, § 21. Expenditure limitations for school districts and community college districts; Ariz. Const. art. IX, § 21. Expenditure limitations for school districts and community college districts</t>
  </si>
  <si>
    <t>Ariz. Const. art. IX, § 18. Residential ad valorem tax limits; limit on increase in values; definitions</t>
  </si>
  <si>
    <t>Ariz. Const. art. IX, § 18. Residential ad valorem tax limits; limit on increase in values; definitions; Ariz. Const. art. IX, § 18. Residential ad valorem tax limits; limit on increase in values; definitions</t>
  </si>
  <si>
    <t>Ariz. Const. art. IX, § 18. Residential ad valorem tax limits; limit on increase in values; definitions; Ariz. Rev. Stat. § 42-13301. Limited property value; Ariz. Rev. Stat. § 42-17152. Extending tax roll; limitation on residential property tax; effect of informalities</t>
  </si>
  <si>
    <t>Ariz. Const. Art. IX, § 19. Limitation on annual increases in local ad valorem tax levies; exceptions; Ariz. Rev. Stat. § 42-17051. Limit on county, municipal and community college primary property tax levy</t>
  </si>
  <si>
    <t>Ariz. Const. Art. IX, § 19. Limitation on annual increases in local ad valorem tax levies; exceptions; Ariz. Rev. Stat. § 42-17202. Community college district levy limit override; Ariz. Rev. Stat. § 42-17201. County levy limit override</t>
  </si>
  <si>
    <t>Ariz. Rev. Stat § 15-112. Prohibited courses and classes; enforcement.</t>
  </si>
  <si>
    <t>Ariz. Rev. Stat § 15-112, effective January 1, 2011, prohibits the inclusion of anything in a course or class that would promote the overthrow of the United States government, promote resentment toward a race or class of people, advocate ethnic solidarity instead of the treatment of pupils as individuals, or that would be designed primarily for pupils of a particular ethnic group. This law was found unconstitutional on both 1st amendment (free exchange of ideas) and 14th amendment (racial animus) grounds by the United States District Court in Arizona in Gonzalez v. Douglas, 269 F.Supp.3d 948, on August 22, 2017.</t>
  </si>
  <si>
    <t>Ariz. Rev. Stat.§ 13-3108. Firearms regulated by state; state preemption, injunction; civil penalty; cause of action; violation; classification; definition; Ariz. Rev. Stat. § 9-461.16. Residential housing; requirements; fees; prohibition; Ariz. Rev. Stat. § 33-1329. Regulation of rents; authority; Ariz. Const. art. IX, § 20. Expenditure limitation; adjustments; reporting; Ariz. Const. art. IX, § 18. Residential ad valorem tax limits; limit on increase in values; definitions; Ariz. Const. art. IX, § 18. Residential ad valorem tax limits; limit on increase in values; definitions; Ariz. Const. Art. IX, § 19. Limitation on annual increases in local ad valorem tax levies; exceptions; Ariz. Rev. Stat. § 42-17051. Limit on county, municipal and community college primary property tax levy; Ariz. Rev. Stat. § 42-13301. Limited property value; Ariz. Rev. Stat. §  23-204. Employee benefits; state preemption; exemption; definition; Ariz. Rev. Stat. § 42-17107. Truth in taxation notice and hearing; roll call vote on tax increase; definition; Ariz. Rev. Stat § 15-112. Prohibited courses and classes; enforcement.; Ariz. Rev. Stat. § 15-717.02. Prohibited instruction; disciplinary action; legal action; civil penalty.</t>
  </si>
  <si>
    <t>Ariz. Rev. Stat.§ 13-3108. Firearms regulated by state; state preemption, injunction; civil penalty; cause of action; violation; classification; definition; Ariz. Rev. Stat. Sec. 13-3118. Possession, transfer or storage of firearms; restrictions prohibited; exceptions; Ariz. Rev. Stat. § 1-272. Sovereign authority; right of the people to keep and bear arms</t>
  </si>
  <si>
    <t>Ariz. Rev. Stat.§ 13-3108. Firearms regulated by state; state preemption, injunction; civil penalty; cause of action; violation; classification; definition; Ariz. Rev. Stat.§ 13-3108. Firearms regulated by state; state preemption, injunction; civil penalty; cause of action; violation; classification; definition; Ariz. Rev. Stat.§ 13-3108. Firearms regulated by state; state preemption, injunction; civil penalty; cause of action; violation; classification; definition; Ariz. Rev. Stat. § 1-272. Sovereign authority; right of the people to keep and bear arms</t>
  </si>
  <si>
    <t>Ariz. Rev. Stat § 15-112. Prohibited courses and classes; enforcement.; Ariz. Rev. Stat. § 15-717.02. Prohibited instruction; disciplinary action; legal action; civil penalty.</t>
  </si>
  <si>
    <t>Ariz. Rev. Stat § 15-112, effective January 1, 2011, prohibits the inclusion of anything in a course or class that would promote the overthrow of the United States government, promote resentment toward a race or class of people, advocate ethnic solidarity instead of the treatment of pupils as individuals, or that would be designed primarily for pupils of a particular ethnic group. This law was found unconstitutional on both 1st amendment (free exchange of ideas) and 14th amendment (racial animus) grounds by the United States District Court in Arizona in Gonzalez v. Douglas, 269 F.Supp.3d 948, on August 22, 2017. Ariz. Rev. Stat. § 15-717.02, effective September 29, 2017, is not impacted by caselaw.</t>
  </si>
  <si>
    <t>Ariz. Rev. Stat. § 15-717.02. Prohibited instruction; disciplinary action; legal action; civil penalty.</t>
  </si>
  <si>
    <t>One race is inherently superior to another, Individuals are inherently racist, whether consciously or unconsciously, Individuals should be discriminated against because of their race, An individual’s moral character is determined by their race , Individuals are responsible for actions committed in the past by other members of the same race, Individuals should feel discomfort, guilt, or psychological distress on account of their race, Virtues such as meritocracy, hard work, and having a strong work ethic are racist concepts</t>
  </si>
  <si>
    <t>Ariz. Rev. Stat. § 15-717.02. Prohibited instruction; disciplinary action; legal action; civil penalty.; Ariz. Rev. Stat § 15-112. Prohibited courses and classes; enforcement.</t>
  </si>
  <si>
    <t>Ariz. Rev. Stat. § 15-717.02. Prohibited instruction; disciplinary action; legal action; civil penalty.; Ariz. Rev. Stat. § 15-717.02. Prohibited instruction; disciplinary action; legal action; civil penalty.; Ariz. Rev. Stat § 15-112. Prohibited courses and classes; enforcement.</t>
  </si>
  <si>
    <t>Ariz. Rev. Stat § 15-112 states that a school district or charter school that is found to be in violation of the law, and remains out of compliance with the law, the department of education may withhold a certain amount of apportioned state funding from the school district or charter school.Ariz. Rev. Stat. § 15-717.02, which is a newer law, states both that a teacher in violation of the law shall be disciplined, including suspension or revocation of their teacher's license, as the state board decides is appropriate, and that a court may impose a civil penalty of up to $5,000 on school districts, charter schools, or state agencies where the law has been violated.</t>
  </si>
  <si>
    <t>Arizona's newer law, Ariz. Rev. Stat. § 15-717.02, specifically covers preschool through twelfth grade. Ariz. Rev. Stat § 15-112 does not provide any specific grade levels.</t>
  </si>
  <si>
    <t>Ariz. Rev. Stat § 15-112, effective January 1, 2011, prohibits the inclusion of anything in a course or class that would promote the overthrow of the United States government, promote resentment toward a race or class of people, advocate ethnic solidarity instead of the treatment of pupils as individuals, or that would be designed primarily for pupils of a particular ethnic group. This law was found unconstitutional on both 1st amendment (free exchange of ideas) and 14th amendment (racial animus) grounds by the United States District Court in Arizona in Gonzalez v. Douglas, 269 F.Supp.3d 948, on August 22, 2017. Ariz. Rev. Stat. § 15-717.02, effective September 29, 2017, prohibits teachers, administrators, or other student facing school district, charter school, or state agency employee from including certain racial, ethnic, or sex-based concepts in instruction for preschool through the twelfth grade. This law was found to violate the Arizona state constitution for violating certain legislative procedural requirements by the Arizona Supreme Court in Arizona School Boards Association v. State of Arizona, 252 Ariz. 219, on January 6, 2022.</t>
  </si>
  <si>
    <t>Firearms, Inclusionary Zoning, Paid Leave, Rent Control, TEL: Full Disclosure Requirements, TEL: Expenditure Limit, TEL: Property Tax Rate Limit, TEL: Property Tax Assessment Limit, TEL: Property Tax Levy Limit, Transgender Rights, Race and Racism in School Curriculum</t>
  </si>
  <si>
    <t>Ariz. Rev. Stat.§ 13-3108. Firearms regulated by state; state preemption, injunction; civil penalty; cause of action; violation; classification; definition; Ariz. Rev. Stat. § 9-461.16. Residential housing; requirements; fees; prohibition; Ariz. Rev. Stat. § 33-1329. Regulation of rents; authority; Ariz. Const. art. IX, § 20. Expenditure limitation; adjustments; reporting; Ariz. Const. art. IX, § 18. Residential ad valorem tax limits; limit on increase in values; definitions; Ariz. Const. art. IX, § 18. Residential ad valorem tax limits; limit on increase in values; definitions; Ariz. Const. Art. IX, § 19. Limitation on annual increases in local ad valorem tax levies; exceptions; Ariz. Rev. Stat. § 42-13301. Limited property value; Ariz. Rev. Stat. §  23-204. Employee benefits; state preemption; exemption; definition; Ariz. Rev. Stat. § 42-17107. Truth in taxation notice and hearing; roll call vote on tax increase; definition; Ariz. Rev. Stat § 15-112. Prohibited courses and classes; enforcement.; Ariz. Rev. Stat. § 15-717.02. Prohibited instruction; disciplinary action; legal action; civil penalty.; Ariz. Rev. Stat. § 42-17051. Limit on county, municipal and community college primary property tax levy; Ariz. Rev. Stat. § 15-120.02. Interscholastic and intramural athletics; designation of teams; biological sex; cause of action; definition.; Ariz. Rev. Stat § 1-602. Parents’ bill of rights; governmental interference restricted; burden of proof; definition.</t>
  </si>
  <si>
    <t>Ariz. Rev. Stat. § 15-120.02. Interscholastic and intramural athletics; designation of teams; biological sex; cause of action; definition.; Ariz. Rev. Stat § 1-602. Parents’ bill of rights; governmental interference restricted; burden of proof; definition.</t>
  </si>
  <si>
    <t>Ariz. Rev. Stat. § 15-120.02. Interscholastic and intramural athletics; designation of teams; biological sex; cause of action; definition.; Ariz. Rev. Stat § 1-602. Parents’ bill of rights; governmental interference restricted; burden of proof; definition.; Ariz. Rev. Stat § 1-602. Parents’ bill of rights; governmental interference restricted; burden of proof; definition.</t>
  </si>
  <si>
    <t>Ark. Code § 14-54-1411. Firearms and ammunition; Ark. Code § 23-17-409. Authorization of competing local exchange carriers; Ark. Code § 11-4-222.  Political subdivisions prohibited from requiring more than federal or state requirements from employers--Definitions; Ark. Code § 14-16-601. Local government units; rent control preemption; Ark. Code § 14-54-1409. Rent control; preemption; Ark. Const. Amendment 79, §1. Assessed value adjustment.; Ark. Const. Art. 16, § 14 Property reappraisals--Tax adjustments; Ark. Code § 26-26-402 Countywide reappraisal or reassessment; Ark. Code § 26-25-101. Counties--Maximum amount; Ark. Code § 26-25-102. Cities and towns—Maximum; Ark. Const. art. XVI, § 9. Levying of county taxes; Ark. Code § 14-1-403. Prohibited conduct.</t>
  </si>
  <si>
    <t>Ark. Code Ann. § 14-16-504. Regulation by local unit of government; Ark. Code § 14-54-1411. Firearms and ammunition; Ark. Code § 14-16-504. Regulation by local unit of government</t>
  </si>
  <si>
    <t>Ark. Code Ann. § 14-16-504. Regulation by local unit of government; Ark. Code § 14-54-1411. Firearms and ammunition</t>
  </si>
  <si>
    <t>Ark. Code § 23-17-409. Authorization of competing local exchange carriers</t>
  </si>
  <si>
    <t>Ark. Code § 23-17-409. Authorization of competing local exchange carriers; Ark. Code § 23-17-409. Authorization of competing local exchange carriers; Ark. Code § 23-17-409. Authorization of competing local exchange carriers; Ark. Code § 23-17-409. Authorization of competing local exchange carriers</t>
  </si>
  <si>
    <t>After reasonable notice to the public and a public hearing, a government entity owning an electric utility system or television signal distribution system may provide, directly or indirectly, voice, data, broadband, video, or wireless telecommunications services and make any telecommunications capacity or associated facilities that the government entity now owns, or may construct or acquire, available to the public upon terms and conditions as may be established by the government entity's governing authority, except the government entity may not use the telecommunications capacity or associated facilities to provide, directly or indirectly, basic local exchange service. Ark. Code § 23-17-409(b)(2).</t>
  </si>
  <si>
    <t>Ark. Code § 11-4-222.  Political subdivisions prohibited from requiring more than federal or state requirements from employers--Definitions</t>
  </si>
  <si>
    <t>Paid leave preemption does not apply to public employees. Ark. Code § 11-4-222(a)(2)(B)</t>
  </si>
  <si>
    <t>Ark. Code § 11-4-222.  Political subdivisions prohibited from requiring more than federal or state requirements from employers--Definitions; Ark. Code § 21-4-206. Sick leave—Purposes</t>
  </si>
  <si>
    <t>Ark. Code § 21-4-206. Sick leave—Purposes</t>
  </si>
  <si>
    <t>Ark. Code § 21-4-206. Sick leave—Purposes; Ark. Code § 21-4-203. Definitions</t>
  </si>
  <si>
    <t>Ark. Code § 21-4-206 requires paid sick leave to be afforded to employees of state agencies as defined by Ark. Code § 21-4-203(8).</t>
  </si>
  <si>
    <t>Ark. Code § 14-16-601. Local government units; rent control preemption; Ark. Code § 14-54-1409. Rent control; preemption</t>
  </si>
  <si>
    <t>Ark. Const. Art. 16, § 14 Property reappraisals--Tax adjustments; Ark. Code § 26-26-402 Countywide reappraisal or reassessment</t>
  </si>
  <si>
    <t>General revenue limit applies to counties. Ark. Const. Art. 16, § 14(a)</t>
  </si>
  <si>
    <t>Ark. Code § 26-25-101. Counties--Maximum amount; Ark. Code § 26-25-102. Cities and towns—Maximum; Ark. Const. art. XVI, § 9. Levying of county taxes</t>
  </si>
  <si>
    <t>Ark. Const. Amendment 79, §1. Assessed value adjustment.</t>
  </si>
  <si>
    <t>Ark. Const. Amendment 79, §1. Assessed value adjustment.; Ark. Const. Amendment 79, §1. Assessed value adjustment.</t>
  </si>
  <si>
    <t>Ark. Code § 14-1-403. Prohibited conduct.</t>
  </si>
  <si>
    <t>Ark. Code § 14-54-1411. Firearms and ammunition; Ark. Code § 23-17-409. Authorization of competing local exchange carriers; Ark. Code § 14-16-601. Local government units; rent control preemption; Ark. Code § 14-54-1409. Rent control; preemption; Ark. Const. Amendment 79, §1. Assessed value adjustment.; Ark. Const. Art. 16, § 14 Property reappraisals--Tax adjustments; Ark. Code § 26-26-402 Countywide reappraisal or reassessment; Ark. Code § 26-25-101. Counties--Maximum amount; Ark. Code § 26-25-102. Cities and towns—Maximum; Ark. Const. art. XVI, § 9. Levying of county taxes; Ark. Code Ann.  § 11-4-222.  Political subdivisions prohibited from requiring more than federal or state requirements from employers--Definitions; Ark. Code § 14-1-403. Prohibited conduct.</t>
  </si>
  <si>
    <t>Ark. Code § 14-54-1411. Firearms and ammunition; Ark. Code § 14-16-504. Regulation by local unit of government; Ark. Code § 14-16-504. Regulation by local unit of government</t>
  </si>
  <si>
    <t>Ark. Code § 14-54-1411. Firearms and ammunition; Ark. Code § 14-16-504. Regulation by local unit of government</t>
  </si>
  <si>
    <t>Ark. Code Ann.  § 11-4-222.  Political subdivisions prohibited from requiring more than federal or state requirements from employers--Definitions</t>
  </si>
  <si>
    <t>Ark. Code § 21-4-206. Sick leave—Purposes; Ark. Code Ann.  § 11-4-222.  Political subdivisions prohibited from requiring more than federal or state requirements from employers--Definitions</t>
  </si>
  <si>
    <t>Ark. Code § 14-54-1411. Firearms and ammunition; Ark. Code § 14-16-601. Local government units; rent control preemption; Ark. Code § 14-54-1409. Rent control; preemption; Ark. Const. Amendment 79, §1. Assessed value adjustment.; Ark. Const. Art. 16, § 14 Property reappraisals--Tax adjustments; Ark. Code § 26-26-402 Countywide reappraisal or reassessment; Ark. Code § 26-25-101. Counties--Maximum amount; Ark. Code § 26-25-102. Cities and towns—Maximum; Ark. Const. art. XVI, § 9. Levying of county taxes; Ark. Code Ann.  § 11-4-222.  Political subdivisions prohibited from requiring more than federal or state requirements from employers--Definitions; Ark. Code § 23-17-409. Authorization of competing local exchange carriers; Ark. Code § 14-1-403. Prohibited conduct.</t>
  </si>
  <si>
    <t>Ark. Code § 23-17-409. Authorization of competing local exchange carriers; Ark. Code § 23-17-409. Authorization of competing local exchange carriers; Ark. Code § 23-17-409. Authorization of competing local exchange carriers; Ark. Code § 23-17-409. Authorization of competing local exchange carriers; Ark. Code § 23-17-409. Authorization of competing local exchange carriers; Ark. Code § 23-17-409. Authorization of competing local exchange carriers</t>
  </si>
  <si>
    <t>After reasonable notice to the public and a public hearing, a government entity owning an electric utility system or television signal distribution system may provide, directly or indirectly, voice, data, broadband, video, or wireless telecommunications services and make any telecommunications capacity or associated facilities that the government entity now owns, or may construct or acquire, available to the public upon terms and conditions as may be established by the government entity's governing authority, except the government entity may not use the telecommunications capacity or associated facilities to provide, directly or indirectly, basic local exchange service. Ark. Code § 23-17-409(b)(2).Government broadband is restricted to "unserved areas, as defined by the terms of the granting or lending program." Ark. Code § 23-17-409(b)(5).</t>
  </si>
  <si>
    <t>Ark. Code § 14-54-1411. Firearms and ammunition; Ark. Code § 11-4-222.  Political subdivisions prohibited from requiring more than federal or state requirements from employers--Definitions; Ark. Code § 14-16-601. Local government units; rent control preemption; Ark. Code § 14-54-1409. Rent control; preemption; Ark. Const. Amendment 79, §1. Assessed value adjustment.; Ark. Const. Art. 16, § 14 Property reappraisals--Tax adjustments; Ark. Code § 26-26-402 Countywide reappraisal or reassessment; Ark. Code § 26-25-101. Counties--Maximum amount; Ark. Code § 26-25-102. Cities and towns—Maximum; Ark. Const. art. XVI, § 9. Levying of county taxes; Ark. Code § 23-17-409. Authorization of competing local exchange carriers; Ark. Code § 14-1-403. Prohibited conduct.</t>
  </si>
  <si>
    <t>Ark. Code § 23-17-409. Authorization of competing local exchange carriers; Ark. Code § 23-17-409. Authorization of competing local exchange carriers; Ark. Code § 23-17-409. Authorization of competing local exchange carriers; Ark. Code § 23-17-409. Authorization of competing local exchange carriers; Ark. Code § 23-17-409. Authorization of competing local exchange carriers</t>
  </si>
  <si>
    <t>Ark. Code § 14-54-1411. Firearms and ammunition; Ark. Code § 14-16-601. Local government units; rent control preemption; Ark. Code § 14-54-1409. Rent control; preemption; Ark. Const. Amendment 79, §1. Assessed value adjustment.; Ark. Const. Art. 16, § 14 Property reappraisals--Tax adjustments; Ark. Code § 26-26-402 Countywide reappraisal or reassessment; Ark. Code § 26-25-101. Counties--Maximum amount; Ark. Code § 26-25-102. Cities and towns—Maximum; Ark. Const. art. XVI, § 9. Levying of county taxes; Ark. Code Ann.  § 11-4-222.  Political subdivisions prohibited from requiring more than federal or state requirements from employers--Definitions; Ark. Code § 23-17-409. Authorization of competing local exchange carriers; Ark. Code § 21-1-904. Firearm rights; Ark. Code § 14-1-403. Prohibited conduct.</t>
  </si>
  <si>
    <t>Ark. Code § 14-54-1411. Firearms and ammunition; Ark. Code § 14-16-504. Regulation by local unit of government; Ark. Code § 14-54-1411. Firearms and ammunition; Ark. Code § 21-1-904. Firearm rights</t>
  </si>
  <si>
    <t>Ark. Code § 14-54-1411. Firearms and ammunition; Ark. Code § 21-1-904. Firearm rights</t>
  </si>
  <si>
    <t>Ark. Code § 21-1-904. Firearm rights</t>
  </si>
  <si>
    <t>Ark. Code § 23-17-409. Authorization of competing local exchange carriers; Ark. Code § 23-17-409. Authorization of competing local exchange carriers; Ark. Code § 23-17-409. Authorization of competing local exchange carriers; Ark. Code § 23-17-409. Authorization of competing local exchange carriers; Ark. Code § 23-17-409. Authorization of competing local exchange carriers; Ark. Code § 23-17-409. Authorization of competing local exchange carriers; Ark. Code § 23-17-409. Authorization of competing local exchange carriers; Ark. Code § 23-17-409. Authorization of competing local exchange carriers</t>
  </si>
  <si>
    <t>Firearms, Municipal Broadband, Paid Leave, Rent Control, TEL: General Revenue Limit, TEL: Property Tax Rate Limit, TEL: Property Tax Assessment Limit, TEL: Property Tax Levy Limit, Transgender Rights, Race and Racism in School Curriculum</t>
  </si>
  <si>
    <t>AG Opinion No. 2021-042</t>
  </si>
  <si>
    <t>Critical Race Theory, The 1619 Project, Racial scapegoating, Racial stereotyping, Antiracism, Individuals are inherently racist, whether consciously or unconsciously, Individuals should be discriminated against because of their race, An individual’s moral character is determined by their race , Individuals are responsible for actions committed in the past by other members of the same race, Individuals should feel discomfort, guilt, or psychological distress on account of their race</t>
  </si>
  <si>
    <t>AG Opinion No. 2021-042; AG Opinion No. 2021-042</t>
  </si>
  <si>
    <t>Ark. Code § 14-54-1411. Firearms and ammunition; Ark. Code § 14-16-601. Local government units; rent control preemption; Ark. Code § 14-54-1409. Rent control; preemption; Ark. Const. Amendment 79, §1. Assessed value adjustment.; Ark. Const. Art. 16, § 14 Property reappraisals--Tax adjustments; Ark. Code § 26-26-402 Countywide reappraisal or reassessment; Ark. Code § 26-25-101. Counties--Maximum amount; Ark. Code § 26-25-102. Cities and towns—Maximum; Ark. Const. art. XVI, § 9. Levying of county taxes; Ark. Code Ann.  § 11-4-222.  Political subdivisions prohibited from requiring more than federal or state requirements from employers--Definitions; Ark. Code § 23-17-409. Authorization of competing local exchange carriers; Ark. Code § 21-1-904. Firearm rights; Ark. Code § 14-1-403. Prohibited conduct.; Ark. Code § 14-1-403. Prohibited conduct.; Ark. Code § 6-1-107. Fairness in Women's Sports Act — Definition.; Ark. Code § 6-16-1006. Parental notice and consent — Definitions.; Ark. Code § 16-130-104. Participation requirements.; Ark. Code § 20-9-1503. Prohibition on use of public funds for gender transition procedures.; Ark. Code § 23-79-166. Insurance coverage of gender transition procedures for minors prohibited.; AG Opinion No. 2021-042</t>
  </si>
  <si>
    <t>Ark. Code § 14-1-403. Prohibited conduct.; Ark. Code § 6-1-107. Fairness in Women's Sports Act — Definition.; Ark. Code § 6-16-1006. Parental notice and consent — Definitions.; Ark. Code § 16-130-104. Participation requirements.; Ark. Code § 20-9-1503. Prohibition on use of public funds for gender transition procedures.; Ark. Code § 23-79-166. Insurance coverage of gender transition procedures for minors prohibited.</t>
  </si>
  <si>
    <t>Public schools must provide written notification to parents and legal guardians of students participating in any school activity or curriculum that relates to sex education, sexual orientation, or gender identity. Ark. Code § 6-16-1006.</t>
  </si>
  <si>
    <t>AG Opinion No. 2021-042; AG Opinion No. 2021-042; AG Opinion No. 2021-042</t>
  </si>
  <si>
    <t>Cal. Gov. Code § 53071. Registration and licensing of firearms; exclusive regulation by Legislature; Cal. Const. Art. XIIIB § 4. Establishment or change in appropriation limit for new or existing entities by electors; Cal. Const. Art. XIIIA § 1. Ad valorem tax on real property; maximum amount; application; school facilities; Cal. Rev. &amp; Tax Code § 51. Taxable value of real property; inflation factor; damage, destruction, etc.; computation; annual reappraisal; Cal. Civ. Code § 1954.52. Rental rates; establishment by owner; conditions</t>
  </si>
  <si>
    <t>Cal. Gov. Code § 53071. Registration and licensing of firearms; exclusive regulation by Legislature</t>
  </si>
  <si>
    <t>Doe v. City and County of San Francisco, 186 Cal. Rptr. 380 (Cal. Ct. App. 1982); Fiscal v. City and County of San Francisco, 158 Cal. App. 4th 895 (Cal. Ct. App. 2008)</t>
  </si>
  <si>
    <t>On October 13, 1982, the court held that Gov’t Code § 53071 and Penal Code § 12026 (now section 25605) expressly preempted a San Francisco ordinance banning handgun possession because the ordinance contained an explicit exception for concealed weapons licensees. Doe v. City and County of San Francisco, 186 Cal. Rptr. 380 (Cal. Ct. App. 1982). On January 9, 2008, the California Circuit Court of Appeals held that Penal Code § 12026(b) (now § 25605(b)) and Gov't Code § 53071 preempted a San Francisco handgun possession ban, and that § 53071 and Penal Code §§12026(b) (now section 25605(b)) and 12125-12133 (now §§ 32000-32030) preempted San Francisco transfer and manufacture prohibitions. Fiscal v. City and County of San Francisco, 158 Cal. App. 4th 895 (Cal. Ct. App. 2008).</t>
  </si>
  <si>
    <t>Cal. Civ. Code § 1954.52. Rental rates; establishment by owner; conditions</t>
  </si>
  <si>
    <t>Local rent control is preempted for single family homes, condominiums, and any building constructed after 1995. Cal. Civ. Code § 1954.52(a).</t>
  </si>
  <si>
    <t>Cal. Const. Art. XIIIB § 10.5. Appropriations limit for fiscal years beginning on or after July 1, 1990; Cal. Const. Art. XIIIB § 1. Total annual appropriations; amount not to exceed limit of prior year; adjustments</t>
  </si>
  <si>
    <t>Cal. Const. Art. XIIIB § 1. Total annual appropriations; amount not to exceed limit of prior year; adjustments; Cal. Const. Art. XIIIB § 10.5. Appropriations limit for fiscal years beginning on or after July 1, 1990</t>
  </si>
  <si>
    <t>Cal. Const. Art. XIIIB § 4. Establishment or change in appropriation limit for new or existing entities by electors</t>
  </si>
  <si>
    <t>Cal. Const. Art. XIIIA § 1. Ad valorem tax on real property; maximum amount; application; school facilities; Cal. Const. Art. XIIID § 3. Limitations on property taxes, assessments, fees and charges; electric and gas service fees; Cal. Rev. &amp; Tax Code § 93. Levy by local agencies, school districts, county superintendents of schools, or community college districts; levy by counties; Cal. Rev. &amp; Tax Code § 93. Levy by local agencies, school districts, county superintendents of schools, or community college districts; levy by counties</t>
  </si>
  <si>
    <t>Cal. Const. Art. XIIIA § 1. Ad valorem tax on real property; maximum amount; application; school facilities; Cal. Const. Art. XIIIA § 1. Ad valorem tax on real property; maximum amount; application; school facilities; Cal. Rev. &amp; Tax Code § 93. Levy by local agencies, school districts, county superintendents of schools, or community college districts; levy by counties</t>
  </si>
  <si>
    <t>Cal. Rev. &amp; Tax Code § 93. Levy by local agencies, school districts, county superintendents of schools, or community college districts; levy by counties</t>
  </si>
  <si>
    <t>Cal. Const. Art. XIIID § 3. Limitations on property taxes, assessments, fees and charges; electric and gas service fees; Cal. Rev. &amp; Tax Code § 51. Taxable value of real property; inflation factor; damage, destruction, etc.; computation; annual reappraisal; Cal. Const. Art. XIIIA, § 2. Full cash value assessment; property destroyed by disaster; contaminated property; Cal. Const. Art. XIIIA, § 2. Full cash value assessment; property destroyed by disaster; contaminated property</t>
  </si>
  <si>
    <t>Cal. Gov. Code § 53071. Registration and licensing of firearms; exclusive regulation by Legislature; Cal. Const. Art. XIIIB § 4. Establishment or change in appropriation limit for new or existing entities by electors; Cal. Const. Art. XIIIA § 1. Ad valorem tax on real property; maximum amount; application; school facilities; Cal. Rev. &amp; Tax Code § 51. Taxable value of real property; inflation factor; damage, destruction, etc.; computation; annual reappraisal</t>
  </si>
  <si>
    <t>Local rent control is preempted for single family homes, condominiums, and any building constructed after 1995. Cal. Civ. Code § 1954.52(a)(1).</t>
  </si>
  <si>
    <t>Cal. Civ. Code § 1947.12. Limitation of rent increase; subleases; application of section; notice; report to Legislature; legislative findings, declarations, and intent Added by Stats.2019, c. 597 (A.B.1482), § 3, eff. Jan. 1, 2020. Substantive. Statewide rent control policy (limitations on rental increases</t>
  </si>
  <si>
    <t>Colo. Rev. Stat. § 29-11.7-102. Firearms database—prohibited; Colo. Rev. Stat. § 29-27-103. Limitations on providing cable television, telecommunications, and advanced services; Colo. Const. Art. X, § 20. The Taxpayer's Bill of Rights; Colo. Const. Art. X, § 3. Uniform taxation—exemptions; Colo. Const. Art. X, § 20. The Taxpayer's Bill of Rights; Colo. Rev. Stat. § 22-54-106. Local and state shares of district total program; Colo. Rev. Stat. § 29-1-301. Levies reduced—limitation; Colo. Const. Art. X, § 20. The Taxpayer's Bill of Rights</t>
  </si>
  <si>
    <t>Colo. Rev. Stat. § 29-11.7-102. Firearms database—prohibited; Colo. Rev. Stat. § 29-11.7-103. Regulation—type of firearm—prohibited</t>
  </si>
  <si>
    <t>Town of Telluride v. Lot Thirty-Four Venture, L.L.C., 3 P.3d 30, 37 (Colo. 2000)</t>
  </si>
  <si>
    <t>On June 5, 2000, the Supreme Court of Colorado held that a local affordable housing mitigation ordinance was preempted because it constituted rent control within the meaning of Colo. Rev. Stat. § 38-12-301, a state statute prohibiting municipalities from enacting rent control for private residential property. Town of Telluride v. Lot Thirty-Four Venture, L.L.C., 3 P.3d 30, 37 (Colo. 2000). The court also held that this local ordinance conflicted with Colo. Rev. Stat. § 38-12-301 because this state statute addressed a matter of mixed local and statewide concern. </t>
  </si>
  <si>
    <t>Colo. Rev. Stat. § 29-27-103. Limitations on providing cable television, telecommunications, and advanced services; Colo. Rev. Stat. § 29-27-103. Limitations on providing cable television, telecommunications, and advanced services; Colo. Rev. Stat. § 29-27-201. Vote—referendum; Colo. Rev. Stat. § 29-27-202. Exemption for unserved areas</t>
  </si>
  <si>
    <t>Colo. Rev. Stat. § 29-27-103. Limitations on providing cable television, telecommunications, and advanced services</t>
  </si>
  <si>
    <t>Colo. Rev. Stat. § 29-27-103. Limitations on providing cable television, telecommunications, and advanced services; Colo. Rev. Stat. § 29-27-201. Vote—referendum; Colo. Rev. Stat. § 29-27-202. Exemption for unserved areas</t>
  </si>
  <si>
    <t>Local governments are exempt from a voter referendum requirement and may provide service if the service provider is unwilling to provide service. Colo. Rev. Stat. § 29-27-103.</t>
  </si>
  <si>
    <t>Colo. Rev. Stat. § 38-12-301. Control of rents by counties and municipalities prohibited—legislative declaration</t>
  </si>
  <si>
    <t>Colo. Const. Art. X, § 20. The Taxpayer's Bill of Rights; Colo. Const. Art. X, § 20. The Taxpayer's Bill of Rights</t>
  </si>
  <si>
    <t>Limits set in Colo. Rev. Stat. § 29-1-301 do not apply localities chartered as home rule. Colo. Rev. Stat. § 29-1-301(1)(a).</t>
  </si>
  <si>
    <t>Colo. Rev. Stat. § 29-1-302. Increased levy—submitted to people at election; Colo. Const. Art. X, § 20. The Taxpayer's Bill of Rights</t>
  </si>
  <si>
    <t>Colo. Const. Art. X, § 20. The Taxpayer's Bill of Rights; Colo. Rev. Stat. § 29-1-301. Levies reduced—limitation</t>
  </si>
  <si>
    <t>Colo. Const. Art. X, § 20. The Taxpayer's Bill of Rights</t>
  </si>
  <si>
    <t>Colo. Const. Art. X, § 3. Uniform taxation—exemptions; Colo. Const. Art. X, § 3. Uniform taxation—exemptions; Colo. Rev. Stat. § 39-1-104. Valuation for assessment—definitions; Colo. Const. Art. X, § 20. The Taxpayer's Bill of Rights</t>
  </si>
  <si>
    <t>Colo. Const. Art. X, § 3. Uniform taxation—exemptions; Colo. Rev. Stat. § 39-1-104. Valuation for assessment—definitions; Colo. Const. Art. X, § 20. The Taxpayer's Bill of Rights</t>
  </si>
  <si>
    <t>Colo. Rev. Stat. § 22-54-106. Local and state shares of district total program; Colo. Rev. Stat. § 29-1-301. Levies reduced—limitation; Colo. Rev. Stat. § 22-54-106. Local and state shares of district total program; Colo. Const. Art. X, § 20. The Taxpayer's Bill of Rights</t>
  </si>
  <si>
    <t>Levy limits shall apply to home rule counties unless provisions are included in the county home rule charter which are, as determined by the division of local government, equal to or more restrictive than the provisions of this part 3. Colo. Rev. Stat. § 29-1-301.</t>
  </si>
  <si>
    <t>Colo. Rev. Stat. § 29-1-301. Levies reduced—limitation; Colo. Rev. Stat. § 29-1-302. Increased levy—submitted to people at election; Colo. Const. Art. X, § 20. The Taxpayer's Bill of Rights</t>
  </si>
  <si>
    <t>Colo. Rev. Stat. § 29-11.7-102. Firearms database—prohibited; Colo. Rev. Stat. § 29-27-103. Limitations on providing cable television, telecommunications, and advanced services; Colo. Const. Art. X, § 20. The Taxpayer's Bill of Rights; Colo. Const. Art. X, § 3. Uniform taxation—exemptions; Colo. Const. Art. X, § 20. The Taxpayer's Bill of Rights; Colo. Rev. Stat. § 29-1-301. Levies reduced—limitation; Colo. Const. Art. X, § 20. The Taxpayer's Bill of Rights; Colo. Rev. Stat. § 22-54-106. Local and state shares of district total program</t>
  </si>
  <si>
    <t>Colo. Rev. Stat. § 29-1-302. Increased levy—submitted to people at election; Colo. Const. Art. X, § 20. The Taxpayer's Bill of Rights; Colo. Rev. Stat. § 22-54-106. Local and state shares of district total program</t>
  </si>
  <si>
    <t>Colo. Rev. Stat. § 29-1-301. Levies reduced—limitation; Colo. Const. Art. X, § 20. The Taxpayer's Bill of Rights; Colo. Rev. Stat. § 22-54-106. Local and state shares of district total program</t>
  </si>
  <si>
    <t>Colo. Rev. Stat. § 29-1-301. Levies reduced—limitation; Colo. Rev. Stat. § 29-1-302. Increased levy—submitted to people at election; Colo. Const. Art. X, § 20. The Taxpayer's Bill of Rights; Colo. Rev. Stat. § 22-54-106. Local and state shares of district total program</t>
  </si>
  <si>
    <t>Colo. Const. Art. X, § 20. The Taxpayer's Bill of Rights; Colo. Rev. Stat. § 22-54-106. Local and state shares of district total program; Colo. Rev. Stat. § 29-1-302. Increased levy—submitted to people at election</t>
  </si>
  <si>
    <t>Colo. Rev. Stat. § 29-1-301. Levies reduced—limitation; Colo. Const. Art. X, § 20. The Taxpayer's Bill of Rights; Colo. Rev. Stat. § 22-54-106. Local and state shares of district total program; Colo. Rev. Stat. § 29-1-302. Increased levy—submitted to people at election</t>
  </si>
  <si>
    <t>Colo. Const. Art. X, § 3. Uniform taxation—exemptions; Colo. Const. Art. X, § 3. Uniform taxation—exemptions; Colo. Const. Art. X, § 20. The Taxpayer's Bill of Rights; Colo. Rev. Stat. § 39-1-104. Valuation for assessment—definitions; Colo. Rev. Stat. § 39-1-104.2. Adjustment of residential rate—legislative declaration—definitions</t>
  </si>
  <si>
    <t>Colo. Const. Art. X, § 3. Uniform taxation—exemptions; Colo. Const. Art. X, § 20. The Taxpayer's Bill of Rights; Colo. Rev. Stat. § 39-1-104. Valuation for assessment—definitions; Colo. Rev. Stat. § 39-1-104.2. Adjustment of residential rate—legislative declaration—definitions</t>
  </si>
  <si>
    <t>Colo. Rev. Stat. § 29-11.7-102. Firearms database—prohibited; Colo. Rev. Stat. § 29-27-103. Limitations on providing cable television, telecommunications, and advanced services; Colo. Const. Art. X, § 20. The Taxpayer's Bill of Rights; Colo. Const. Art. X, § 3. Uniform taxation—exemptions; Colo. Const. Art. X, § 20. The Taxpayer's Bill of Rights; Colo. Rev. Stat. § 29-1-301. Levies reduced—limitation; Colo. Const. Art. X, § 20. The Taxpayer's Bill of Rights; Colo. Rev. Stat. § 22-54-106. Local and state shares of district total program; Colo. Rev. Stat. § 22-54-106. Local and state shares of district total program</t>
  </si>
  <si>
    <t>Colo. Const. Art. X, § 20. The Taxpayer's Bill of Rights; Colo. Rev. Stat. § 29-1-302. Increased levy—submitted to people at election; Colo. Rev. Stat. § 22-54-106. Local and state shares of district total program</t>
  </si>
  <si>
    <t>Colo. Const. Art. X, § 20. The Taxpayer's Bill of Rights; Colo. Rev. Stat. § 22-54-106. Local and state shares of district total program</t>
  </si>
  <si>
    <t>Colo. Const. Art. X, § 3. Uniform taxation—exemptions; Colo. Const. Art. X, § 3. Uniform taxation—exemptions; Colo. Const. Art. X, § 20. The Taxpayer's Bill of Rights; Colo. Rev. Stat. § 39-1-104.2. Adjustment of residential rate—legislative declaration—definitions; Colo. Rev. Stat. § 39-1-104. Valuation for assessment—definitions</t>
  </si>
  <si>
    <t>Colo. Const. Art. X, § 3. Uniform taxation—exemptions; Colo. Const. Art. X, § 20. The Taxpayer's Bill of Rights; Colo. Rev. Stat. § 39-1-104.2. Adjustment of residential rate—legislative declaration—definitions; Colo. Rev. Stat. § 39-1-104. Valuation for assessment—definitions</t>
  </si>
  <si>
    <t>Colo. Rev. Stat. § 29-1-301. Levies reduced—limitation; Colo. Const. Art. X, § 20. The Taxpayer's Bill of Rights; Colo. Rev. Stat. § 22-54-106. Local and state shares of district total program; Colo. Rev. Stat. § 22-54-106. Local and state shares of district total program</t>
  </si>
  <si>
    <t>Colo. Rev. Stat. § 29-1-301. Levies reduced—limitation; Colo. Const. Art. X, § 20. The Taxpayer's Bill of Rights; Colo. Rev. Stat. § 29-1-302. Increased levy—submitted to people at election; Colo. Rev. Stat. § 22-54-106. Local and state shares of district total program</t>
  </si>
  <si>
    <t>Colo. Rev. Stat. § 29-11.7-102. Firearms database—prohibited; Colo. Rev. Stat. § 29-27-103. Limitations on providing cable television, telecommunications, and advanced services; Colo. Const. Art. X, § 20. The Taxpayer's Bill of Rights; Colo. Const. Art. X, § 3. Uniform taxation—exemptions; Colo. Const. Art. X, § 20. The Taxpayer's Bill of Rights; Colo. Rev. Stat. § 29-1-301. Levies reduced—limitation; Colo. Const. Art. X, § 20. The Taxpayer's Bill of Rights; Colo. Rev. Stat. § 22-54-106. Local and state shares of district total program; Colo. Rev. Stat. § 29-11.7-103. Regulation—type of firearm—prohibited</t>
  </si>
  <si>
    <t>Colo. Rev. Stat. § 29-11.7-102. Firearms database—prohibited; Colo. Rev. Stat. § 29-27-103. Limitations on providing cable television, telecommunications, and advanced services; Colo. Const. Art. X, § 20. The Taxpayer's Bill of Rights; Colo. Const. Art. X, § 3. Uniform taxation—exemptions; Colo. Const. Art. X, § 20. The Taxpayer's Bill of Rights; Colo. Rev. Stat. § 29-1-301. Levies reduced—limitation; Colo. Const. Art. X, § 20. The Taxpayer's Bill of Rights; Colo. Rev. Stat. § 22-54-106. Local and state shares of district total program; Colo. Rev. Stat. § 29-11.7-103. Regulation—type of firearm—prohibited; Colo. Rev. Stat. § 39-1-104.2. Adjustment of residential rate—legislative declaration—definitions; Colo. Rev. Stat. § 22-54-106. Local and state shares of district total program</t>
  </si>
  <si>
    <t>Colo. Rev. Stat. § 29-11.7-102. Firearms database—prohibited; Colo. Rev. Stat. § 29-27-103. Limitations on providing cable television, telecommunications, and advanced services; Colo. Const. Art. X, § 20. The Taxpayer's Bill of Rights; Colo. Const. Art. X, § 3. Uniform taxation—exemptions; Colo. Const. Art. X, § 20. The Taxpayer's Bill of Rights; Colo. Rev. Stat. § 29-1-301. Levies reduced—limitation; Colo. Const. Art. X, § 20. The Taxpayer's Bill of Rights; Colo. Rev. Stat. § 22-54-106. Local and state shares of district total program; Colo. Rev. Stat. § 22-54-106. Local and state shares of district total program; Colo. Rev. Stat. § 22-54-106. Local and state shares of district total program; Colo. Rev. Stat. § 29-11.7-103. Regulation—type of firearm—prohibited; Colo. Rev. Stat. § 22-54-106. Local and state shares of district total program; Colo. Rev. Stat. § 22-54-106. Local and state shares of district total program; Colo. Rev. Stat. § 39-1-104.2. Adjustment of residential rate—legislative declaration—definitions</t>
  </si>
  <si>
    <t>Colo. Const. Art. X, § 3. Uniform taxation—exemptions; Colo. Const. Art. X, § 3. Uniform taxation—exemptions; Colo. Const. Art. X, § 20. The Taxpayer's Bill of Rights; Colo. Rev. Stat. § 39-1-104. Valuation for assessment—definitions</t>
  </si>
  <si>
    <t>Colo. Rev. Stat. § 29-1-301. Levies reduced—limitation; Colo. Const. Art. X, § 20. The Taxpayer's Bill of Rights; Colo. Rev. Stat. § 29-1-302. Increased levy—submitted to people at election; Colo. Rev. Stat. § 22-54-106. Local and state shares of district total program; Colo. Rev. Stat. § 22-54-106. Local and state shares of district total program</t>
  </si>
  <si>
    <t>Conn. Gen. Stat. § 12-62r. Annual adjustments to assessment rates adopted for apartment and residential properties. Referendum. Treatment of certain property as residential property; Conn. Gen. Stat. § 7-576h. Property tax levy by tier II, III, or IV municipality. Limitation. Exception</t>
  </si>
  <si>
    <t>Dwyer v. Farrell, 475 A.2d 257, 259 (Conn. 1984)</t>
  </si>
  <si>
    <t>On April 24, 1984, the Supreme Court of Connecticut held that § 29-28, a statute which authorizes persons to sell handguns at retail if issued a state permit, preempted, via conflict preemption, a New Haven ordinance that placed further restrictions on persons seeking to sell handguns. The court acknowledged that the existence of a state law does not necessarily preempt a local government from regulating the same subject matter as long as such regulation is consistent with state law. The court stated that to determine whether a local ordinance conflicts with state law, the court must review the purpose behind the state law and measure the degree to which the ordinance frustrates achievement of that purpose. The court found that the New Haven ordinance frustrated the purpose of section 29-28 by prohibiting an entire class of persons from selling handguns that the state would have allowed. The court found that this created an irreconcilable conflict between New Haven’s ordinance and the statute, which rendered the ordinance preempted. Dwyer v. Farrell, 475 A.2d 257, 259 (1984).</t>
  </si>
  <si>
    <t>Conn. Gen. Stat. § 12-62r. Annual adjustments to assessment rates adopted for apartment and residential properties. Referendum. Treatment of certain property as residential property; Conn. Gen. Stat. § 12-62a. Uniform assessment date and rate; Conn. Gen. Stat. § 12-62r. Annual adjustments to assessment rates adopted for apartment and residential properties. Referendum. Treatment of certain property as residential property</t>
  </si>
  <si>
    <t>Conn. Gen. Stat. § 12-62r. Annual adjustments to assessment rates adopted for apartment and residential properties. Referendum. Treatment of certain property as residential property; Conn. Gen. Stat. § 12-62r. Annual adjustments to assessment rates adopted for apartment and residential properties. Referendum. Treatment of certain property as residential property; Conn. Gen. Stat. § 12-62a. Uniform assessment date and rate</t>
  </si>
  <si>
    <t>Conn. Gen. Stat. § 7-576h. Property tax levy by tier II, III, or IV municipality. Limitation. Exception</t>
  </si>
  <si>
    <t>Del. Code tit. 22, § 111. Limitation on firearm regulations; Del. Code tit. 9, § 8002. Tax rate; Del. Code tit. 9, § 8002. Tax rate; Del. Code tit. 9, § 8002. Tax rate; Del. Code tit. 22, § 830. Amendments relating to bonded indebtedness and taxing powers; Del. Code tit. 22, § 835. Amendments prohibited.</t>
  </si>
  <si>
    <t>Del. Code tit. 22, § 111. Limitation on firearm regulations; Del. Code tit. 22, § 835. Amendments prohibited.</t>
  </si>
  <si>
    <t>Del. Code tit. 22, § 1105. Tax rate upon reassessment; notice; Del. Code tit. 9, § 8002. Tax rate; Del. Code tit. 9, § 8002. Tax rate</t>
  </si>
  <si>
    <t>Del. Code tit. 22, § 1105. Tax rate upon reassessment; notice; Del. Code tit. 9, § 8002. Tax rate</t>
  </si>
  <si>
    <t>Del. Code tit. 22, § 1105. Tax rate upon reassessment; notice</t>
  </si>
  <si>
    <t>Del. Code tit. 14, § 2601. Power of county vocational high school districts and county vocational-technical school districts to levy taxes for school purposes; Del. Code tit. 9, § 8002. Tax rate</t>
  </si>
  <si>
    <t>Del. Code tit. 9, § 8002. Tax rate; Del. Code tit. 14, § 2601. Power of county vocational high school districts and county vocational-technical school districts to levy taxes for school purposes</t>
  </si>
  <si>
    <t>The limit on school districts applies only to county vocational high school districts and county vocational technical center districts. Del. Code tit. 9, § 8002</t>
  </si>
  <si>
    <t>Del. Code tit. 22, § 830. Amendments relating to bonded indebtedness and taxing powers; Del. Code tit. 9, § 8002. Tax rate; Del. Code tit. 14, § 2601. Power of county vocational high school districts and county vocational-technical school districts to levy taxes for school purposes</t>
  </si>
  <si>
    <t>Del. Code tit. 14, § 2601. Power of county vocational high school districts and county vocational-technical school districts to levy taxes for school purposes; Del. Code tit. 9, § 8002. Tax rate; Del. Code tit. 22, § 830. Amendments relating to bonded indebtedness and taxing powers</t>
  </si>
  <si>
    <t>Del. Code tit. 22, § 830. Amendments relating to bonded indebtedness and taxing powers; Del. Code tit. 9, § 8002. Tax rate; Del. Code tit. 14, § 2601. Power of county vocational-technical high school districts and county vocational-technical school districts to levy taxes for school purposes</t>
  </si>
  <si>
    <t>Del. Code tit. 9, § 8002. Tax rate; Del. Code tit. 22, § 830. Amendments relating to bonded indebtedness and taxing powers; Del. Code tit. 14, § 2601. Power of county vocational-technical high school districts and county vocational-technical school districts to levy taxes for school purposes</t>
  </si>
  <si>
    <t>Fla. Stat. § 790.33 Field of regulation of firearms and ammunition preempted; Fla. Stat. § 790.33 Field of regulation of firearms and ammunition preempted; Fla. Stat. § 790.335. Prohibition of registration of firearms; electronic records; Fla. Stat. § 166.043. Ordinances and rules imposing price controls; findings required; procedures; Fla. Stat. § 218.077. Wage and employment benefits requirements by political subdivisions; restrictions; Fla. Stat. § 218.077. Wage and employment benefits requirements by political subdivisions; restrictions; Fla. Stat. § 1012.61. Sick leave; Fla. Stat. § 166.211. Ad valorem taxes; Fla. Stat. § 193.1554. Assessment of nonhomestead residential property; Fla. Stat. § 193.155. Homestead assessments; Fla. Const. art. 7, § 4. Taxation; assessments; Fla. Stat. § 200.091. Referendum to increase millage; Fla. Stat. § 200.071. Limitation of millage; counties; Fla. Stat. § 200.071. Limitation of millage; counties</t>
  </si>
  <si>
    <t>Fla. Stat. § 790.33 Field of regulation of firearms and ammunition preempted</t>
  </si>
  <si>
    <t>A Florida state court held that Fla. Stat. § 790.33, a statute authorizing the Governor to remove officials from office for enacting or enforcing local ordinance relating to firearms, is unconstitutional. Marcus v. Scott, No. 2012-CA-001260, 2014 WL 3797314 (Fla.Cir.Ct. June 02, 2014).</t>
  </si>
  <si>
    <t>Fla. Stat. § 790.33 Field of regulation of firearms and ammunition preempted; Fla. Stat. § 790.335. Prohibition of registration of firearms; electronic records</t>
  </si>
  <si>
    <t>Fla. Stat. § 790.33 Field of regulation of firearms and ammunition preempted; Fla. Stat. § 790.33 Field of regulation of firearms and ammunition preempted; Fla. Stat. § 790.33 Field of regulation of firearms and ammunition preempted; Fla. Stat. § 790.33 Field of regulation of firearms and ammunition preempted; Fla. Stat. § 790.33 Field of regulation of firearms and ammunition preempted; Fla. Stat. § 790.335. Prohibition of registration of firearms; electronic records; Fla. Stat. § 790.335. Prohibition of registration of firearms; electronic records</t>
  </si>
  <si>
    <t>Fla. Stat. § 790.33 Field of regulation of firearms and ammunition preempted; Fla. Stat. § 790.33 Field of regulation of firearms and ammunition preempted</t>
  </si>
  <si>
    <t>Fla. Stat. § 790.33 Field of regulation of firearms and ammunition preempted; Fla. Stat. § 790.33 Field of regulation of firearms and ammunition preempted; Fla. Stat. § 790.33 Field of regulation of firearms and ammunition preempted; Fla. Stat. § 790.33 Field of regulation of firearms and ammunition preempted; Fla. Stat. § 790.33 Field of regulation of firearms and ammunition preempted; Fla. Stat. § 790.335. Prohibition of registration of firearms; electronic records; Fla. Stat. § 790.335. Prohibition of registration of firearms; electronic records; Fla. Stat. § 790.335. Prohibition of registration of firearms; electronic records</t>
  </si>
  <si>
    <t>Enacting a local law that regulates the purchase, sale, transfer, manufacture, ownership, possession, transportation of firearms, or ammunition, shall be cause for termination of employment or removal from office by the Governor. Fla. Stat. § 790.33(3)(e). Additionally, a local government official is subject to a civil fine of $5,000. Fla. Stat. § 790.33(3)(c). Moreover, a violation of this section is subject to civil liability. Fla. Stat. § 790.33(3)(f). State or local governments that knowingly and willfully keep a registry of privately owned firearms commit a felony of the third degree. Fla. Stat. § 790.335(4)(a). Furthermore, this violation is subject to a fine of not more than $5 million upon a court determination, and the Attorney General may bring a civil action to enforce this fine. Fla. Stat. § 790.335(4)(c).</t>
  </si>
  <si>
    <t>Fla. Stat. § 125.421. Telecommunications services; Fla. Stat. § 166.047. Telecommunication services</t>
  </si>
  <si>
    <t>Municipality must separately account for revenues, expenses, property and source of investment associated with provision of broadband, Municipal broadband provider taxed as a private entity, Municipal broadband provider must follow all laws, regulations, and requirements as if private provider</t>
  </si>
  <si>
    <t>Fla. Stat. § 218.077. Wage and employment benefits requirements by political subdivisions; restrictions</t>
  </si>
  <si>
    <t>Fla. Stat. § 110.221. Parental or family medical leave; Fla. Stat. § 1012.61. Sick leave</t>
  </si>
  <si>
    <t>Fla. Stat. § 1012.61. Sick leave; Fla. Stat. § 110.221. Parental or family medical leave</t>
  </si>
  <si>
    <t>Required paid leave is limited to state employees. Fla. Stat. § 1012.61. State career service employees are eligible for family medical leave. Fla. Stat. § 110.221. Full-time employees in the public school district are eligible for personal sick leave and for family medical leave. Fla. Stat. § 1012.61Full-time employees in the Florida College System are eligible for personal sick leave and for family medical leave. Fla. Stat. § 1012.865.</t>
  </si>
  <si>
    <t>Fla. Stat. § 110.221. Parental or family medical leave; Fla. Stat. § 1012.61. Sick leave; Fla. Stat. § 1012.865. Sick leave</t>
  </si>
  <si>
    <t>Fla. Stat. § 166.043. Ordinances and rules imposing price controls; findings required; procedures; Fla. Stat. § 125.0103. Ordinances and rules imposing price controls; findings required; procedures</t>
  </si>
  <si>
    <t>Fla. Stat. § 200.065. Method of fixing millage; Fla. Stat. § 200.065. Method of fixing millage; Fla. Stat. § 200.069. Notice of proposed property taxes and non-ad valorem assessments</t>
  </si>
  <si>
    <t>Fla. Stat. § 200.065. Method of fixing millage; Fla. Stat. § 200.065. Method of fixing millage</t>
  </si>
  <si>
    <t>Fla. Const. art. 7, § 9. Local taxes; Fla. Stat. § 200.065. Method of fixing millage; Fla. Stat. § 200.071. Limitation of millage; counties; Fla. Stat. § 200.081. Millage limitation; municipalities</t>
  </si>
  <si>
    <t>Fla. Const. art. 7, § 9. Local taxes; Fla. Stat. § 200.065. Method of fixing millage; Fla. Stat. § 200.071. Limitation of millage; counties</t>
  </si>
  <si>
    <t>Fla. Const. art. 7, § 9. Local taxes</t>
  </si>
  <si>
    <t>Fla. Stat. § 200.101. Referendum for millage in excess of limits; Fla. Stat. § 200.091. Referendum to increase millage</t>
  </si>
  <si>
    <t>Fla. Stat. § 166.211. Ad valorem taxes; Fla. Stat. § 193.155. Homestead assessments; Fla. Const. art. 7, § 4. Taxation; assessments</t>
  </si>
  <si>
    <t>Fla. Stat. § 193.155. Homestead assessments; Fla. Stat. § 193.1554. Assessment of nonhomestead residential property; Fla. Const. art. 7, § 4. Taxation; assessments</t>
  </si>
  <si>
    <t>Fla. Stat. § 193.155. Homestead assessments; Fla. Stat. § 193.1554. Assessment of nonhomestead residential property</t>
  </si>
  <si>
    <t>Fla. Const. art. 7, § 4. Taxation; assessments</t>
  </si>
  <si>
    <t>The legislature may permit counties and municipalities to authorize by ordinance that historic property may be assessed solely on the basis of character or use. A county may provide for a reduction in the assessed value of homestead property to the extent of any increase in the assessed value of that property which results from the construction of living quarters for grandparents or elderly parents. Fla. Const. art. 7, § 4 (e), (f).</t>
  </si>
  <si>
    <t>Fla. Stat. § 166.043. Ordinances and rules imposing price controls; findings required; procedures; Fla. Stat. § 166.043. Ordinances and rules imposing price controls; findings required; procedures; Fla. Stat. § 125.0103. Ordinances and rules imposing price controls; findings required; procedures</t>
  </si>
  <si>
    <t>Fla. Stat. § 200.069. Notice of proposed property taxes and non-ad valorem assessments; Fla. Stat. 200.065. Method of fixing millage</t>
  </si>
  <si>
    <t>Fla. Stat. 200.065. Method of fixing millage</t>
  </si>
  <si>
    <t>Fla. Const. art. 7, § 9. Local taxes; Fla. Stat. § 200.071. Limitation of millage; counties; Fla. Stat. § 200.081. Millage limitation; municipalities; Fla. Stat. 200.065. Method of fixing millage</t>
  </si>
  <si>
    <t>Fla. Const. art. 7, § 9. Local taxes; Fla. Stat. § 200.071. Limitation of millage; counties; Fla. Stat. 200.065. Method of fixing millage</t>
  </si>
  <si>
    <t>Marcus v. Scott, No. 2012-CA-001260, 2014 WL 3797314 (Fla. Cir. Ct. June 02, 2014)</t>
  </si>
  <si>
    <t>Marcus v. Scott, No. 2012-CA-001260, 2014 WL 3797314 (Fla. Cir. Ct. June 02, 2014); State v. Weston, 316 So.3d 398, (Fla. 1st DCA, 2021)</t>
  </si>
  <si>
    <t>A Florida state court held that Fla. Stat. § 790.33, a statute authorizing the Governor to remove officials from office for enacting or enforcing local ordinance relating to firearms, is unconstitutional. Marcus v. Scott, No. 2012-CA-001260, 2014 WL 3797314 (Fla.Cir.Ct. June 02, 2014). The District Court of Appeal of Florida, First District, held that the statutory penalty provisions of Fla. Stat. § 790.33 are valid and enforceable.</t>
  </si>
  <si>
    <t>Fla. Stat. § 200.069. Notice of proposed property taxes and non-ad valorem assessments; Fla. Stat. § 200.065. Method of fixing millage; Fla. Stat. § 200.065. Method of fixing millage</t>
  </si>
  <si>
    <t>Fla. Const. art. 7, § 9. Local taxes; Fla. Stat. § 200.071. Limitation of millage; counties; Fla. Stat. § 200.081. Millage limitation; municipalities; Fla. Stat. § 200.065. Method of fixing millage</t>
  </si>
  <si>
    <t>Fla. Const. art. 7, § 9. Local taxes; Fla. Stat. § 200.071. Limitation of millage; counties; Fla. Stat. § 200.065. Method of fixing millage</t>
  </si>
  <si>
    <t>Fla. Stat. § 790.33 Field of regulation of firearms and ammunition preempted; Fla. Stat. § 790.335. Prohibition of registration of firearms; electronic records; Fla. Stat. § 166.043. Ordinances and rules imposing price controls; findings required; procedures; Fla. Stat. § 218.077. Wage and employment benefits requirements by political subdivisions; restrictions; Fla. Stat. § 218.077. Wage and employment benefits requirements by political subdivisions; restrictions; Fla. Stat. § 1012.61. Sick leave; Fla. Stat. § 166.211. Ad valorem taxes; Fla. Stat. § 193.1554. Assessment of nonhomestead residential property; Fla. Stat. § 193.155. Homestead assessments; Fla. Const. art. 7, § 4. Taxation; assessments; Fla. Stat. § 200.091. Referendum to increase millage; Fla. Stat. § 200.071. Limitation of millage; counties; Fla. Stat. § 200.071. Limitation of millage; counties; Fla. Stat. § 790.33 Field of regulation of firearms and ammunition preempted; Fla. Stat. § 166.241. Fiscal years, budgets, appeal of municipal law enforcement agency budget, and budget amendments.</t>
  </si>
  <si>
    <t>Fla. Stat. § 166.241. Fiscal years, budgets, appeal of municipal law enforcement agency budget, and budget amendments.</t>
  </si>
  <si>
    <t>Firearms, Municipal Broadband, Paid Leave, Rent Control, TEL: Full Disclosure Requirements, TEL: Property Tax Rate Limit, TEL: Property Tax Assessment Limit, Transgender Rights, Local Law Enforcement Budgets</t>
  </si>
  <si>
    <t>Fla. Stat. § 790.33 Field of regulation of firearms and ammunition preempted; Fla. Stat. § 790.33 Field of regulation of firearms and ammunition preempted; Fla. Stat. § 790.335. Prohibition of registration of firearms; electronic records; Fla. Stat. § 166.043. Ordinances and rules imposing price controls; findings required; procedures; Fla. Stat. § 218.077. Wage and employment benefits requirements by political subdivisions; restrictions; Fla. Stat. § 218.077. Wage and employment benefits requirements by political subdivisions; restrictions; Fla. Stat. § 1012.61. Sick leave; Fla. Stat. § 166.211. Ad valorem taxes; Fla. Stat. § 193.1554. Assessment of nonhomestead residential property; Fla. Stat. § 193.155. Homestead assessments; Fla. Const. art. 7, § 4. Taxation; assessments; Fla. Stat. § 200.091. Referendum to increase millage; Fla. Stat. § 200.071. Limitation of millage; counties; Fla. Stat. § 200.071. Limitation of millage; counties; Fla. Stat. § 166.241. Fiscal years, budgets, appeal of municipal law enforcement agency budget, and budget amendments.; Fla. Stat. § 1006.205. Fairness in Women’s Sports Act.</t>
  </si>
  <si>
    <t>Fla. Stat. § 1006.205. Fairness in Women’s Sports Act.</t>
  </si>
  <si>
    <t>Firearms, Municipal Broadband, Paid Leave, Rent Control, TEL: Full Disclosure Requirements, TEL: Property Tax Rate Limit, TEL: Property Tax Assessment Limit, Transgender Rights, Local Law Enforcement Budgets, Race and Racism in School Curriculum</t>
  </si>
  <si>
    <t>Fla. Stat. § 790.33 Field of regulation of firearms and ammunition preempted; Fla. Stat. § 790.33 Field of regulation of firearms and ammunition preempted; Fla. Stat. § 790.335. Prohibition of registration of firearms; electronic records; Fla. Stat. § 166.043. Ordinances and rules imposing price controls; findings required; procedures; Fla. Stat. § 218.077. Wage and employment benefits requirements by political subdivisions; restrictions; Fla. Stat. § 218.077. Wage and employment benefits requirements by political subdivisions; restrictions; Fla. Stat. § 1012.61. Sick leave; Fla. Stat. § 166.211. Ad valorem taxes; Fla. Stat. § 193.1554. Assessment of nonhomestead residential property; Fla. Stat. § 193.155. Homestead assessments; Fla. Const. art. 7, § 4. Taxation; assessments; Fla. Stat. § 200.091. Referendum to increase millage; Fla. Stat. § 200.071. Limitation of millage; counties; Fla. Stat. § 200.071. Limitation of millage; counties; Fla. Stat. § 1006.205. Fairness in Women’s Sports Act.; Fla. Stat. § 166.241. Fiscal years, budgets, appeal of municipal law enforcement agency budget, and budget amendments.; Fla. Stat. § 1001.42. Powers and duties of district school board.; Fla. Stat. § 1001.42. Powers and duties of district school board.; Fla. Stat. § 1000.05. Discrimination against students and employees in the Florida K-20 public education system prohibited; equality of access required.; Fla. Stat. § 1003.42. Required instruction.</t>
  </si>
  <si>
    <t>Fla. Stat. § 1006.205. Fairness in Women’s Sports Act.; Fla. Stat. § 1001.42. Powers and duties of district school board.; Fla. Stat. § 1001.42. Powers and duties of district school board.</t>
  </si>
  <si>
    <t>Fla. Stat. § 1000.05. Discrimination against students and employees in the Florida K-20 public education system prohibited; equality of access required.; Fla. Stat. § 1003.42. Required instruction.</t>
  </si>
  <si>
    <t>One race is inherently superior to another, Individuals are inherently racist, whether consciously or unconsciously, Individuals should be discriminated against because of their race, Individuals cannot and should not treat others without respect to their race , An individual’s moral character is determined by their race , Individuals are responsible for actions committed in the past by other members of the same race, Individuals should feel discomfort, guilt, or psychological distress on account of their race, Virtues such as meritocracy, hard work, and having a strong work ethic are racist concepts</t>
  </si>
  <si>
    <t>Fla. Stat. § 1000.05. Discrimination against students and employees in the Florida K-20 public education system prohibited; equality of access required.</t>
  </si>
  <si>
    <t>Ga. Code § 16-11-173. Legislative intent and declaration; authority to bring suit against firearm or weapon dealers, etc.; county and municipal corporation firearm regulation; Ga. Code § 34-4-3.1. Definitions; local government entity employment mandates; preemption; Ga. Code § 34-4-3.1. Definitions; local government entity employment mandates; preemption; Ga. Code § 44-7-19. Regulation of rents; Ga. Const. Art. VIII, § VI, Para. I. Local taxation for education; Ga. Const. Art. VIII, § VI, Paragraph II. Increasing or removing tax rate; Ga. Const. Art. VII, § I, para. III. Uniformity; classification of property; assessment of agricultural land; utilities; Ga. Const. Art. VII, § I, para. III. Uniformity; classification of property; assessment of agricultural land; utilities</t>
  </si>
  <si>
    <t>Ga. Code § 16-11-173. Legislative intent and declaration; authority to bring suit against firearm or weapon dealers, etc.; county and municipal corporation firearm regulation</t>
  </si>
  <si>
    <t>GeorgiaCarry.Org, Inc. v. Coweta County, 655 S.E.2d 346 (Ga. Ct. App. 2007); Sturm, Ruger &amp; Company v. City of Atlanta, 560 S.E.2d 525 (Ga. Ct. App. 2002)</t>
  </si>
  <si>
    <t>The Court of Appeals of Georgia held that the comprehensive nature of the state’s firearms regulations preempted the city of Atlanta's lawsuit against firearm manufacturers. Sturm, Ruger &amp; Company v. City of Atlanta, 560 S.E.2d 525 (Ga. Ct. App. 2002). The Court of Appeals of Georgia also held that section 16-11-173 preempted a county ordinance prohibiting firearms on county-owned property. GeorgiaCarry.Org, Inc. v. Coweta County, 655 S.E.2d 346 (Ga. Ct. App. 2007).</t>
  </si>
  <si>
    <t>Ga. Code § 34-4-3.1. Definitions; local government entity employment mandates; preemption; Ga. Code § 34-4-3.1. Definitions; local government entity employment mandates; preemption</t>
  </si>
  <si>
    <t>Paid leave preemption applies to local vendors, contractors, service providers, and other parties doing business with the local government.  Ga. Code § 34-4-3.1(6)(c).</t>
  </si>
  <si>
    <t>Ga. Code § 34-4-3.1. Definitions; local government entity employment mandates; preemption</t>
  </si>
  <si>
    <t>Ga. Code § 20-2-850. Sick leave for teachers and other personnel; accumulation of sick and personal leave; regaining forfeited leave; local policies; cost of employing substitute; Ga. Code § 20-2-1110. Sick leave for school bus drivers</t>
  </si>
  <si>
    <t>Required sick leave is limited to school personnel and school bus drivers. Ga. Code § 20-2-850; Ga. Code § 20-2-1110..</t>
  </si>
  <si>
    <t>Ga. Code § 20-2-850. Sick leave for teachers and other personnel; accumulation of sick and personal leave; regaining forfeited leave; local policies; cost of employing substitute</t>
  </si>
  <si>
    <t>Ga. Code § 44-7-19. Regulation of rents</t>
  </si>
  <si>
    <t>Ga. Code Ann. § 48-5-32. Publication of reports by levying authorities and recommending authorities; Ga. Code § 48-5-32.1. Procedures with respect to determination of millage rates; Ga. Code § 48-5-32.1. Procedures with respect to determination of millage rates</t>
  </si>
  <si>
    <t>Ga. Code § 48-5-32.1. Procedures with respect to determination of millage rates; Ga. Code § 48-5-32.1. Procedures with respect to determination of millage rates; Ga. Code Ann. § 48-5-32. Publication of reports by levying authorities and recommending authorities</t>
  </si>
  <si>
    <t>Ga. Code § 48-5-32.1. Procedures with respect to determination of millage rates</t>
  </si>
  <si>
    <t>Ga. Const. Art. VIII, § VI, Para. I. Local taxation for education; Ga. Const. Art. VIII, § VI, Paragraph II. Increasing or removing tax rate</t>
  </si>
  <si>
    <t>Ga. Const. Art. VIII, § VI, Paragraph II. Increasing or removing tax rate; Ga. Const. Art. VIII, § VI, Para. I. Local taxation for education</t>
  </si>
  <si>
    <t>Ga. Const. Art. VIII, § VI, Paragraph II. Increasing or removing tax rate</t>
  </si>
  <si>
    <t>The override applies to school systems.  Ga. Const. Art. VIII, § VI, Paragraph II</t>
  </si>
  <si>
    <t>Ga. Const. Art. VII, § I, para. III. Uniformity; classification of property; assessment of agricultural land; utilities; Ga. Code § 48-5-7.7. Georgia Forest Land Protection Act; Ga. Code § 48-5-7.4. Current use valuation and taxation of bona fide conservation use property and bona fide residential transitional property; Ga. Code § 48-5-269. Rules and regulations as to books, records, and forms and as to establishing current use value of conservation use property; Ga. Code § 48-5-271. Forest land conservation use value</t>
  </si>
  <si>
    <t>Ga. Const. Art. VII, § I, para. III. Uniformity; classification of property; assessment of agricultural land; utilities; Ga. Const. Art. VII, § I, para. III. Uniformity; classification of property; assessment of agricultural land; utilities; Ga. Code § 48-5-7.7. Georgia Forest Land Protection Act; Ga. Code § 48-5-7.4. Current use valuation and taxation of bona fide conservation use property and bona fide residential transitional property; Ga. Code § 48-5-269. Rules and regulations as to books, records, and forms and as to establishing current use value of conservation use property; Ga. Code § 48-5-271. Forest land conservation use value</t>
  </si>
  <si>
    <t>Ga. Code § 48-5-7.7. Georgia Forest Land Protection Act; Ga. Code § 48-5-7.4. Current use valuation and taxation of bona fide conservation use property and bona fide residential transitional property; Ga. Code § 48-5-269. Rules and regulations as to books, records, and forms and as to establishing current use value of conservation use property; Ga. Code § 48-5-271. Forest land conservation use value</t>
  </si>
  <si>
    <t>Ga. Code § 16-11-173. Legislative intent and declaration; authority to bring suit against firearm or weapon dealers, etc.; county and municipal corporation firearm regulation; Ga. Code § 34-4-3.1. Definitions; local government entity employment mandates; preemption; Ga. Code § 34-4-3.1. Definitions; local government entity employment mandates; preemption; Ga. Code § 44-7-19. Regulation of rents; Ga. Const. Art. VIII, § VI, Para. I. Local taxation for education; Ga. Const. Art. VIII, § VI, Paragraph II. Increasing or removing tax rate; Ga. Const. Art. VII, § I, para. III. Uniformity; classification of property; assessment of agricultural land; utilities; Ga. Const. Art. VII, § I, para. III. Uniformity; classification of property; assessment of agricultural land; utilities; Ga. Code § 36-8-8. Limitation on decreasing funding for county police force; exceptions.; Ga. Code § 36-60-29. Limitation on decreasing funding for municipal police force; exceptions.</t>
  </si>
  <si>
    <t>Ga. Code § 36-8-8. Limitation on decreasing funding for county police force; exceptions.; Ga. Code § 36-60-29. Limitation on decreasing funding for municipal police force; exceptions.</t>
  </si>
  <si>
    <t>Ga. Code § 16-11-173. Legislative intent and declaration; authority to bring suit against firearm or weapon dealers, etc.; county and municipal corporation firearm regulation; Ga. Code § 34-4-3.1. Definitions; local government entity employment mandates; preemption; Ga. Code § 34-4-3.1. Definitions; local government entity employment mandates; preemption; Ga. Code § 44-7-19. Regulation of rents; Ga. Const. Art. VIII, § VI, Para. I. Local taxation for education; Ga. Const. Art. VIII, § VI, Paragraph II. Increasing or removing tax rate; Ga. Const. Art. VII, § I, para. III. Uniformity; classification of property; assessment of agricultural land; utilities; Ga. Const. Art. VII, § I, para. III. Uniformity; classification of property; assessment of agricultural land; utilities; Ga. Code § 36-8-8. Limitation on decreasing funding for county police force; exceptions.; Ga. Code § 36-60-29. Limitation on decreasing funding for municipal police force; exceptions.; Ga. Code § 36-60-29. Limitation on decreasing funding for municipal police force; exceptions.; Ga. Code § 34-4-3.1. Definitions; local government entity employment mandates; preemption</t>
  </si>
  <si>
    <t>Ga. Code § 36-60-29. Limitation on decreasing funding for municipal police force; exceptions.; Ga. Code § 36-8-8. Limitation on decreasing funding for county police force; exceptions.</t>
  </si>
  <si>
    <t>Firearms, Paid Leave, Rent Control, TEL: Full Disclosure Requirements, TEL: Property Tax Rate Limit, TEL: Property Tax Assessment Limit, Transgender Rights, Local Law Enforcement Budgets, Race and Racism in School Curriculum</t>
  </si>
  <si>
    <t>Ga. Code § 16-11-173. Legislative intent and declaration; authority to bring suit against firearm or weapon dealers, etc.; county and municipal corporation firearm regulation; Ga. Code § 34-4-3.1. Definitions; local government entity employment mandates; preemption; Ga. Code § 34-4-3.1. Definitions; local government entity employment mandates; preemption; Ga. Code § 44-7-19. Regulation of rents; Ga. Const. Art. VIII, § VI, Para. I. Local taxation for education; Ga. Const. Art. VIII, § VI, Paragraph II. Increasing or removing tax rate; Ga. Const. Art. VII, § I, para. III. Uniformity; classification of property; assessment of agricultural land; utilities; Ga. Const. Art. VII, § I, para. III. Uniformity; classification of property; assessment of agricultural land; utilities; Ga. Code § 36-8-8. Limitation on decreasing funding for county police force; exceptions.; Ga. Code § 36-60-29. Limitation on decreasing funding for municipal police force; exceptions.; Ga. Code § 36-60-29. Limitation on decreasing funding for municipal police force; exceptions.; Ga. Code § 34-4-3.1. Definitions; local government entity employment mandates; preemption; Ga. Code § 20-1-11. Advocating for divisive concepts; prohibition on discrimination; practice of tolerance and mutual respect encouraged; complaint resolution policies; inspection of records; waivers prohibited.; Ga. Code § 20-2-316. Involvement of athletic association in high school athletics.; Georgia High School Association - Constitution and By-Laws, 2022-2023</t>
  </si>
  <si>
    <t>Ga. Code § 20-2-316. Involvement of athletic association in high school athletics.</t>
  </si>
  <si>
    <t>School athletics in Georgia are governed by athletic associations, in particular the Georgia High School Association.  Ga. Code § 20-2-316 states that " If the athletic association determines that it is necessary and appropriate to prohibit students whose gender is male from participating in athletic events that are designated for students whose gender is female, then the athletic association may adopt a policy to that effect; provided, however, that such policy shall be applied to all of the athletic association’s participating public high schools."  As such, the GHSA's constitution states that "[b]oys may not participate on girls’ teams even when there is no corresponding boys’ sport or activity" and that "[a] student’s sex is determined by the sex noted on his/her certificate at birth." GHSA By-Law 1.47.</t>
  </si>
  <si>
    <t>Ga. Code § 20-2-316. Involvement of athletic association in high school athletics.; Georgia High School Association - Constitution and By-Laws, 2022-2023</t>
  </si>
  <si>
    <t>Ga. Code § 20-1-11. Advocating for divisive concepts; prohibition on discrimination; practice of tolerance and mutual respect encouraged; complaint resolution policies; inspection of records; waivers prohibited.; Ga. Code § 20-1-11. Advocating for divisive concepts; prohibition on discrimination; practice of tolerance and mutual respect encouraged; complaint resolution policies; inspection of records; waivers prohibited.</t>
  </si>
  <si>
    <t>Each school and local school system may provide curricula or training programs that foster learning and workplace environments where all students, employees, and school community members are respected; provided, however, that any curriculum, classroom instruction, or mandatory training program, whether delivered or facilitated by school personnel or a third party engaged by a school or local school system, shall not advocate for divisive concepts. Ga. Code § 20-1-11.</t>
  </si>
  <si>
    <t>Ga. Code § 20-1-11. Advocating for divisive concepts; prohibition on discrimination; practice of tolerance and mutual respect encouraged; complaint resolution policies; inspection of records; waivers prohibited.</t>
  </si>
  <si>
    <t>Racial scapegoating, Racial stereotyping, One race is inherently superior to another, Individuals are inherently racist, whether consciously or unconsciously, Individuals should be discriminated against because of their race, An individual’s moral character is determined by their race , Individuals are responsible for actions committed in the past by other members of the same race, Individuals should feel discomfort, guilt, or psychological distress on account of their race, Virtues such as meritocracy, hard work, and having a strong work ethic are racist concepts, The United States of America is fundamentally racist</t>
  </si>
  <si>
    <t>Ga. Code § 20-1-11. Advocating for divisive concepts; prohibition on discrimination; practice of tolerance and mutual respect encouraged; complaint resolution policies; inspection of records; waivers prohibited.; Ga. Code § 20-1-11. Advocating for divisive concepts; prohibition on discrimination; practice of tolerance and mutual respect encouraged; complaint resolution policies; inspection of records; waivers prohibited.; Ga. Code § 20-1-11. Advocating for divisive concepts; prohibition on discrimination; practice of tolerance and mutual respect encouraged; complaint resolution policies; inspection of records; waivers prohibited.</t>
  </si>
  <si>
    <t>Idaho Code § 18-3302J. Preemption of firearms regulation; Idaho Code § 55-307. Change in terms of lease -- Notice; Idaho Const. Art. VII, § 9. Maximum rate of taxation; Idaho Code Ann. § 63-1313. Limitation on property taxes -- Value of real and personal property -- Special tax levies; Idaho Code Ann. § 63-802. Limitation on budget requests -- Limitation on tax charges -- Exceptions</t>
  </si>
  <si>
    <t>Idaho Code § 18-3302J. Preemption of firearms regulation; Idaho Code § 18-3302J. Preemption of firearms regulation</t>
  </si>
  <si>
    <t>Idaho Code § 18-3302J. Preemption of firearms regulation; Idaho Code § 18-3302. Concealed weapons; Idaho Code § 18-3302J. Preemption of firearms regulation</t>
  </si>
  <si>
    <t>Idaho Code § 18-3302. Concealed weapons</t>
  </si>
  <si>
    <t>A civil action may be brought to enjoin a wrongful refusal to issue a license or a wrongful modification of the requirements of this section. The civil action may be brought in the county in which the application was made or in Ada county at the discretion of the petitioner. Any person who prevails against a public agency in any action in the courts for a violation of this section must be awarded costs, including reasonable attorney's fees incurred in connection with the legal action. Idaho Code § 18-3302 (18).</t>
  </si>
  <si>
    <t>Idaho Code § 55-307. Change in terms of lease -- Notice</t>
  </si>
  <si>
    <t>Idaho Const. Art. VII, § 9. Maximum rate of taxation; Idaho Code Ann. § 63-1313. Limitation on property taxes -- Value of real and personal property -- Special tax levies</t>
  </si>
  <si>
    <t>Idaho Code Ann. §§ 50-235. Tax levy for general and special purposes; Idaho Code Ann. § 50-236. Capital improvement fund levy -- Limitations; Idaho Code Ann. § 33-802. School levies; Idaho Code Ann. § 63-801. Annual state property tax levy; Idaho Code Ann. § 63-805. Annual levies; Idaho Code Ann. § 63-805. Annual levies; Idaho Code Ann. § 63-805. Annual levies; Idaho Code Ann. § 63-805. Annual levies</t>
  </si>
  <si>
    <t>Idaho Const. Art. VII, § 9. Maximum rate of taxation; Idaho Code Ann. § 33-802. School levies</t>
  </si>
  <si>
    <t>Idaho Code Ann. § 63-802. Limitation on budget requests -- Limitation on tax charges -- Exceptions</t>
  </si>
  <si>
    <t>Idaho Code Ann. § 63-802. Limitation on budget requests -- Limitation on tax charges -- Exceptions; Idaho Code Ann. § 63-802. Limitation on budget requests -- Limitation on tax charges -- Exceptions; Idaho Code Ann. § 63-802. Limitation on budget requests -- Limitation on tax charges -- Exceptions</t>
  </si>
  <si>
    <t>Idaho Code § 18-3302J. Preemption of firearms regulation; Idaho Const. Art. VII, § 9. Maximum rate of taxation; Idaho Code Ann. § 63-1313. Limitation on property taxes -- Value of real and personal property -- Special tax levies; Idaho Code Ann. § 63-802. Limitation on budget requests -- Limitation on tax charges -- Exceptions; Idaho Code § 55-307. Change in terms of lease -- Notice; Idaho Code § 33-6203. Designation of athletic teams.</t>
  </si>
  <si>
    <t>Idaho Code Ann. § 50-236. Capital improvement fund levy -- Limitations; Idaho Code Ann. § 33-802. School levies; Idaho Code Ann. § 63-801. Annual state property tax levy; Idaho Code Ann. § 63-805. Annual levies; Idaho Code Ann. § 63-805. Annual levies; Idaho Code Ann. § 63-805. Annual levies; Idaho Code Ann. § 63-805. Annual levies; Idaho Code Ann. § 50-235. Tax levy for general and special purposes</t>
  </si>
  <si>
    <t>Idaho Code § 33-6203. Designation of athletic teams.</t>
  </si>
  <si>
    <t>Idaho Code § 33-6203. Designation of athletic teams.; Hecox v. Kenyon, 479 F.Supp.3d 930 (D. Idaho 2020).</t>
  </si>
  <si>
    <t>The designation of athletic teams based on biological sex is preliminarily enjoined. Hecox v. Kenyon, 479 F.Supp.3d 930 (D. Idaho 2020).</t>
  </si>
  <si>
    <t>Idaho Code § 18-3302J. Preemption of firearms regulation; Idaho Const. Art. VII, § 9. Maximum rate of taxation; Idaho Code Ann. § 63-1313. Limitation on property taxes -- Value of real and personal property -- Special tax levies; Idaho Code § 55-307. Change in terms of lease -- Notice; Idaho Code Ann. § 63-802. Limitation on budget requests -- Limitation on tax charges -- Exceptions; Idaho Code Ann. § 63-802. Limitation on budget requests -- Limitation on tax charges -- Exceptions; Idaho Code § 33-6203. Designation of athletic teams.; Hecox v. Little, 479 F.Supp.3d 930 (D. Idaho 2020)</t>
  </si>
  <si>
    <t>Idaho Code § 33-6203. Designation of athletic teams.; Hecox v. Little, 479 F.Supp.3d 930 (D. Idaho 2020)</t>
  </si>
  <si>
    <t>Idaho Code § 18-3302J. Preemption of firearms regulation; Idaho Const. Art. VII, § 9. Maximum rate of taxation; Idaho Code Ann. § 63-1313. Limitation on property taxes -- Value of real and personal property -- Special tax levies; Idaho Code § 55-307. Change in terms of lease -- Notice; Idaho Code Ann. § 63-802. Limitation on budget requests -- Limitation on tax charges -- Exceptions; Idaho Code Ann. § 63-802. Limitation on budget requests -- Limitation on tax charges -- Exceptions; Idaho Code § 33-6203. Designation of athletic teams.; Hecox v. Little, 479 F.Supp.3d 930 (D. Idaho 2020); Idaho Code § 33-138. Dignity and nondiscrimination in public education.</t>
  </si>
  <si>
    <t>Idaho Code § 33-138. Dignity and nondiscrimination in public education.</t>
  </si>
  <si>
    <t>Critical Race Theory, One race is inherently superior to another, Individuals should be discriminated against because of their race, Individuals are responsible for actions committed in the past by other members of the same race</t>
  </si>
  <si>
    <t>Idaho Code § 18-3302J. Preemption of firearms regulation; Idaho Const. Art. VII, § 9. Maximum rate of taxation; Idaho Code Ann. § 63-1313. Limitation on property taxes -- Value of real and personal property -- Special tax levies; Idaho Code § 55-307. Change in terms of lease -- Notice; Idaho Code Ann. § 63-802. Limitation on budget requests -- Limitation on tax charges -- Exceptions; Idaho Code Ann. § 63-802. Limitation on budget requests -- Limitation on tax charges -- Exceptions; Idaho Code § 33-6203. Designation of athletic teams.; Hecox v. Little, 479 F.Supp.3d 930 (D. Idaho 2020); Idaho Code § 33-138. Dignity and nondiscrimination in public education.; Hecox v. Little, 479 F.Supp.3d 930 (D. Idaho 2020); Idaho Code § 33-138. Dignity and nondiscrimination in public education.</t>
  </si>
  <si>
    <t>Idaho Code Ann. § 63-802. Limitation on budget requests -- Limitation on tax charges -- Exceptions; Idaho Code Ann. § 63-802. Limitation on budget requests -- Limitation on tax charges -- Exceptions; Idaho Code Ann. § 63-802. Limitation on budget requests -- Limitation on tax charges -- Exceptions; Idaho Code Ann. § 63-802. Limitation on budget requests -- Limitation on tax charges -- Exceptions</t>
  </si>
  <si>
    <t>Idaho Code § 18-3302J. Preemption of firearms regulation; Idaho Const. Art. VII, § 9. Maximum rate of taxation; Idaho Code Ann. § 63-1313. Limitation on property taxes -- Value of real and personal property -- Special tax levies; Idaho Code § 55-307. Change in terms of lease -- Notice; Idaho Code Ann. § 63-802. Limitation on budget requests -- Limitation on tax charges -- Exceptions; Idaho Code Ann. § 63-802. Limitation on budget requests -- Limitation on tax charges -- Exceptions; Idaho Code § 33-6203. Designation of athletic teams.; Hecox v. Little, 479 F.Supp.3d 930 (D. Idaho 2020); Idaho Code § 33-138. Dignity and nondiscrimination in public education.; Hecox v. Little, 479 F.Supp.3d 930 (D. Idaho 2020); Idaho Code § 33-138. Dignity and nondiscrimination in public education.; Idaho Code § 33-138. Dignity and nondiscrimination in public education.</t>
  </si>
  <si>
    <t>Idaho Code Ann. § 50-236. Capital improvement fund levy -- Limitations; Idaho Code Ann. § 33-802. School levies; Idaho Code Ann. § 63-801. Annual state property tax levy; Idaho Code Ann. § 63-805. Annual levies; Idaho Code Ann. § 63-805. Annual levies; Idaho Code Ann. § 63-805. Annual levies; Idaho Code Ann. § 63-805. Annual levies; Idaho Code Ann. § 50-235. Tax levy for general and special purposes - Rebates</t>
  </si>
  <si>
    <t>Idaho Code § 18-3302J. Preemption of firearms regulation; Idaho Const. Art. VII, § 9. Maximum rate of taxation; Idaho Code Ann. § 63-1313. Limitation on property taxes -- Value of real and personal property -- Special tax levies; Idaho Code § 55-307. Change in terms of lease -- Notice; Idaho Code Ann. § 63-802. Limitation on budget requests -- Limitation on tax charges -- Exceptions; Idaho Code Ann. § 63-802. Limitation on budget requests -- Limitation on tax charges -- Exceptions; Idaho Code § 33-6203. Designation of athletic teams.; Hecox v. Little, 479 F.Supp.3d 930 (D. Idaho 2020); Idaho Code § 33-138. Dignity and nondiscrimination in public education.; Hecox v. Little, 479 F.Supp.3d 930 (D. Idaho 2020); Idaho Code § 33-138. Dignity and nondiscrimination in public education.; Idaho Code § 33-138. Dignity and nondiscrimination in public education.; Idaho Code Ann. § 63-802. Limitation on budget requests -- Limitation on tax charges -- Exceptions</t>
  </si>
  <si>
    <t>50 ILCS 825/5. Rent control prohibited; 430 Ill. Comp. Stat. 65/13.1. Preemption; 35 Ill. Comp. Stat. 200/18-56. Legislative Purpose; 35 Ill. Comp. Stat. 200/9-145. Statutory level of assessment; 35Ill. Comp. Stat. § 200/18-205. Referendum to increase the extension limitation; 35 Ill. Comp. Stat. § 200/18-185. Short title; definitions.</t>
  </si>
  <si>
    <t>430 ILCS 66/90. Preemption; 430 Ill. Comp. Stat. 65/13.1. Preemption; 430 Ill. Comp. Stat. 65/13.1. Preemption</t>
  </si>
  <si>
    <t>430 Ill. Comp. Stat. 65/13.1. Preemption; 430 Ill. Comp. Stat. 65/13.1. Preemption</t>
  </si>
  <si>
    <t>430 ILCS 66/90. Preemption</t>
  </si>
  <si>
    <t>50 ILCS 825/5. Rent control prohibited</t>
  </si>
  <si>
    <t>35 Ill. Comp. Stat. 200/18-56. Legislative Purpose</t>
  </si>
  <si>
    <t>35 Ill. Comp. Stat. 200/18-56. Legislative Purpose; 35 Ill. Comp. Stat. 200/18-70. More than 5% increase; notice and hearing required</t>
  </si>
  <si>
    <t>Tax increases must be disclosed if the increase is greater than 5% . 35 Ill. Comp. Stat. 200/18-56</t>
  </si>
  <si>
    <t>35 Ill. Comp. Stat. 200/9-145. Statutory level of assessment</t>
  </si>
  <si>
    <t>35Ill. Comp. Stat. § 200/18-205. Referendum to increase the extension limitation; 35 Ill. Comp. Stat. § 200/18-185. Short title; definitions.</t>
  </si>
  <si>
    <t>35Ill. Comp. Stat. § 200/18-205. Referendum to increase the extension limitation; 35 Ill. Comp. Stat. § 200/18-212. Referendum on debt service extension base</t>
  </si>
  <si>
    <t>50 ILCS 825/5. Rent control prohibited; 430 Ill. Comp. Stat. 65/13.1. Preemption; 35 Ill. Comp. Stat. 200/18-56. Legislative Purpose; 35 Ill. Comp. Stat. 200/9-145. Statutory level of assessment; 35Ill. Comp. Stat. § 200/18-205. Referendum to increase the extension limitation; 35 Ill. Comp. Stat. § 200/18-185. Short title; definitions.; 35 Ill. Comp. Stat. §200/18-190. Direct referendum; new rate or increased limiting rate.</t>
  </si>
  <si>
    <t>Preemption on ownership only applies to assault weapons. 430 Ill. Comp. Stat. 65/13.1 (c).</t>
  </si>
  <si>
    <t>Guns Save Life, Inc. v. Ali, 2020 IL App (1st) 181846 (App. 2020)</t>
  </si>
  <si>
    <t>State ruled firearm tax ordinance was not preempted by 430 Ill. Comp. Stat. 65/13.1. as the taxation power is separate from the preempted regulation power. Guns Save Life, Inc. v. Ali, 2020 IL App (1st) 181846 (App. 2020).</t>
  </si>
  <si>
    <t>35 Ill. Comp. Stat. § 200/18-125. Rate limit referenda; 35 Ill. Comp. Stat. §200/18-190. Direct referendum; new rate or increased limiting rate.</t>
  </si>
  <si>
    <t>35 Ill. Comp. Stat. §200/18-190. Direct referendum; new rate or increased limiting rate.; 35 Ill. Comp. Stat. § 200/18-120. Increase or decrease of rate limit</t>
  </si>
  <si>
    <t>35 Ill. Comp. Stat. § 200/18-120. Increase or decrease of rate limit; 35 Ill. Comp. Stat. §200/18-190. Direct referendum; new rate or increased limiting rate.</t>
  </si>
  <si>
    <t>35 Ill. Comp. Stat. 200/9-145 states the assessment values for mines or quarries.</t>
  </si>
  <si>
    <t>50 ILCS 825/5. Rent control prohibited; 430 Ill. Comp. Stat. 65/13.1. Preemption; 35 Ill. Comp. Stat. 200/18-56. Legislative Purpose; 35 Ill. Comp. Stat. 200/9-145. Statutory level of assessment; 35Ill. Comp. Stat. § 200/18-205. Referendum to increase the extension limitation; 35 Ill. Comp. Stat. §200/18-190. Direct referendum; new rate or increased limiting rate.; 35 Ill. Comp. Stat. § 200/18-185. Short title; definitions.</t>
  </si>
  <si>
    <t>35Ill. Comp. Stat. § 200/18-205. Referendum to increase the extension limitation; 35 Ill. Comp. Stat. § 200/18-185. Short title; definitions.; 35 Ill. Comp. Stat. § 200/18-185. Short title; definitions.</t>
  </si>
  <si>
    <t>430 ILCS 66/90. Preemption; 430 Ill. Comp. Stat. 65/13.1. Preemption; 430 Ill. Comp. Stat. 65/13.1. Preemption; 430 ILCS 66/90. Preemption</t>
  </si>
  <si>
    <t>50 ILCS 825/5. Rent control prohibited; 430 Ill. Comp. Stat. 65/13.1. Preemption; 35 Ill. Comp. Stat. 200/18-56. Legislative Purpose; 35 Ill. Comp. Stat. 200/9-145. Statutory level of assessment; 35Ill. Comp. Stat. § 200/18-205. Referendum to increase the extension limitation; 35 Ill. Comp. Stat. §200/18-190. Direct referendum; new rate or increased limiting rate.; 35 Ill. Comp. Stat. § 200/18-185. Short title; definitions.; 35 Ill. Comp. Stat. § 200/18-185. Short title; definitions.</t>
  </si>
  <si>
    <t>50 ILCS 825/5. Rent control prohibited; 430 Ill. Comp. Stat. 65/13.1. Preemption; 35 Ill. Comp. Stat. 200/18-56. Legislative Purpose; 35 Ill. Comp. Stat. 200/9-145. Statutory level of assessment; 35Ill. Comp. Stat. § 200/18-205. Referendum to increase the extension limitation; 35 Ill. Comp. Stat. §200/18-190. Direct referendum; new rate or increased limiting rate.; 35 Ill. Comp. Stat. § 200/18-185. Short title; definitions.; 35 Ill. Comp. Stat. § 200/18-185. Short title; definitions.; 35 Ill. Comp. Stat. § 200/18-185. Short title; definitions.; 35 Ill. Comp. Stat. §200/18-190. Direct referendum; new rate or increased limiting rate.</t>
  </si>
  <si>
    <t>Ind. Code § 22-2-17-3; Ind. Code § 35-47-11.1-2. Local regulation prohibited.; Ind. Code Ann. § 32-31-1-20. Regulation of rent for private real property — Act of general assembly required — Exception for low or moderate income housing.; Ind. Code Ann. § 32-31-1-20. Regulation of rent for private real property — Act of general assembly required — Exception for low or moderate income housing.; Ind. Code § 22-2-16-3. Unit may not require additional employee benefits and conditions.; Ind. Code § 6-1.1-18-3. Tax rates for political subdivisions — Limitations.; Ind. Code § 6-1.1-18.5-2. Maximum permissible ad valorem property tax levy — Assessed value growth quotient — Operations fund maximum levy calculation — Determination.; Ind. Code § 6-1.1-18.5-2. Maximum permissible ad valorem property tax levy — Assessed value growth quotient — Operations fund maximum levy calculation — Determination.; Ind. Code Ann. § 35-47-3.5-3. Programs to be funding privately.; Ind. Code Ann. § 34-28-7-2. Prohibition on ordinances, resolutions, policies, or rules that prohibit possession of firearms or ammunition in locked vehicles — Exclusions and exceptions.; Ind. Code § 35-47-11.1-4. Exceptions; Ind. Code § 35-47-11.1-4. Exceptions</t>
  </si>
  <si>
    <t>Ind. Code § 22-2-17-3</t>
  </si>
  <si>
    <t>Ind. Code § 35-47-11.1-2. Local regulation prohibited.; Ind. Code Ann. § 35-47-3.5-3. Programs to be funding privately.; Ind. Code Ann. § 34-28-7-2. Prohibition on ordinances, resolutions, policies, or rules that prohibit possession of firearms or ammunition in locked vehicles — Exclusions and exceptions.; Ind. Code § 35-47-11.1-4. Exceptions; Ind. Code § 35-47-11.1-4. Exceptions</t>
  </si>
  <si>
    <t>Ind. Code § 35-47-11.1-4. Exceptions; Ind. Code Ann. § 35-47-3.5-3. Programs to be funding privately.; Ind. Code Ann. § 34-28-7-2. Prohibition on ordinances, resolutions, policies, or rules that prohibit possession of firearms or ammunition in locked vehicles — Exclusions and exceptions.; Ind. Code § 35-47-11.1-4. Exceptions; Ind. Code § 35-47-11.1-2. Local regulation prohibited.</t>
  </si>
  <si>
    <t>Ind. Code § 35-47-11.1-4. Exceptions</t>
  </si>
  <si>
    <t>Ind. Code 35-47-11.1-5 Actions against political subdivisions</t>
  </si>
  <si>
    <t>A person adversely affected by an ordinance, a measure, an enactment, a rule, or a policy adopted or enforced by a political subdivision that violates this chapter may file an action in a court with competent jurisdiction against the political subdivision for:(1) declarative and injunctive relief; and(2) actual and consequential damages attributable to the violation. Ind. Code 35-47-11.1-5</t>
  </si>
  <si>
    <t>Ind. Code 35-47-11.1-5 Actions against political subdivisions; Ind. Code 35-47-11.1-7 Damages; costs and fees; attorney’s fees</t>
  </si>
  <si>
    <t>Ind. Code Ann. § 32-31-1-20. Regulation of rent for private real property — Act of general assembly required — Exception for low or moderate income housing.; Ind. Code Ann. § 32-31-1-20. Regulation of rent for private real property — Act of general assembly required — Exception for low or moderate income housing.</t>
  </si>
  <si>
    <t>Ind. Code § 22-2-16-3. Unit may not require additional employee benefits and conditions.</t>
  </si>
  <si>
    <t>Ind. Code § 6-1.1-18-3. Tax rates for political subdivisions — Limitations.</t>
  </si>
  <si>
    <t>Ind. Code Ann. § 6-1.1-1-12. Political subdivision; Ind. Code § 6-1.1-18-3. Tax rates for political subdivisions — Limitations.</t>
  </si>
  <si>
    <t>Ind. Code § 6-1.1-18.5-2. Maximum permissible ad valorem property tax levy — Assessed value growth quotient — Operations fund maximum levy calculation — Determination.; Ind. Code § 6-1.1-18.5-2. Maximum permissible ad valorem property tax levy — Assessed value growth quotient — Operations fund maximum levy calculation — Determination.</t>
  </si>
  <si>
    <t>Ind. Code § 22-2-17-3; Ind. Code § 35-47-11.1-2. Local regulation prohibited.; Ind. Code Ann. § 32-31-1-20. Regulation of rent for private real property — Act of general assembly required — Exception for low or moderate income housing.; Ind. Code § 22-2-16-3. Unit may not require additional employee benefits and conditions.; Ind. Code § 6-1.1-18-3. Tax rates for political subdivisions — Limitations.; Ind. Code § 6-1.1-18.5-2. Maximum permissible ad valorem property tax levy — Assessed value growth quotient — Operations fund maximum levy calculation — Determination.; Ind. Code § 6-1.1-18.5-2. Maximum permissible ad valorem property tax levy — Assessed value growth quotient — Operations fund maximum levy calculation — Determination.; Ind. Code Ann. § 35-47-3.5-3. Programs to be funding privately.; Ind. Code Ann. § 34-28-7-2. Prohibition on ordinances, resolutions, policies, or rules that prohibit possession of firearms or ammunition in locked vehicles — Exclusions and exceptions.; Ind. Code § 35-47-11.1-4. Exceptions; Ind. Code § 35-47-11.1-4. Exceptions</t>
  </si>
  <si>
    <t>Ind. Code Ann. § 32-31-1-20. Regulation of rent for private real property — Act of general assembly required — Exception for low or moderate income housing.</t>
  </si>
  <si>
    <t>Ind. Code § 22-2-17-3; Ind. Code § 35-47-11.1-2. Local regulation prohibited.; Ind. Code Ann. § 32-31-1-20. Regulation of rent for private real property — Act of general assembly required — Exception for low or moderate income housing.; Ind. Code § 22-2-16-3. Unit may not require additional employee benefits and conditions.; Ind. Code § 6-1.1-18-3. Tax rates for political subdivisions — Limitations.; Ind. Code § 6-1.1-18.5-2. Maximum permissible ad valorem property tax levy — Assessed value growth quotient — Operations fund maximum levy calculation — Determination.; Ind. Code § 6-1.1-18.5-2. Maximum permissible ad valorem property tax levy — Assessed value growth quotient — Operations fund maximum levy calculation — Determination.; Ind. Code Ann. § 35-47-3.5-3. Programs to be funding privately.; Ind. Code Ann. § 34-28-7-2. Prohibition on ordinances, resolutions, policies, or rules that prohibit possession of firearms or ammunition in locked vehicles — Exclusions and exceptions.; Ind. Code § 35-47-11.1-4. Exceptions; Ind. Code § 20-33-13-4. Team gender designation.; Ind. Code § 35-47-11.1-4. Exceptions</t>
  </si>
  <si>
    <t>Ind. Code Ann. § 35-47-3.5-3. Programs to be funding privately.; Ind. Code Ann. § 34-28-7-2. Prohibition on ordinances, resolutions, policies, or rules that prohibit possession of firearms or ammunition in locked vehicles — Exclusions and exceptions.; Ind. Code § 35-47-11.1-4. Exceptions; Ind. Code § 35-47-11.1-2. Local regulation prohibited.; Ind. Code § 35-47-11.1-4. Exceptions</t>
  </si>
  <si>
    <t>Ind. Code § 20-33-13-4. Team gender designation.</t>
  </si>
  <si>
    <t>Ind. Code § 20-33-13-4. Team gender designation.; A.M. by E.M. v. Indianapolis Public Schools, 2022 WL 2951430 (July 26, 2022)</t>
  </si>
  <si>
    <t>The law designating athletic teams based on "biological sex" is preliminarily enjoined. A.M. by E.M. v. Indianapolis Public Schools, 2022 WL 2951430 (July 26, 2022).</t>
  </si>
  <si>
    <t>Iowa Code § 364.3. Limitation of powers.; Iowa Code § 331.304. Procedural limitations on general county powers.; Iowa Code § 364.3. Limitation of powers.; Iowa Code § 331.304. Procedural limitations on general county powers.; Iowa Code 724.28. Prohibition of regulation by political subdivisions; Iowa Code § 388.10. Municipal utility providing telecommunications services.; Iowa Code 257.3. Foundation property tax; Iowa Code 257.4. Additional property tax; Iowa Code 331.423. Basic levies—maximums; Iowa Code 331.423. Basic levies—maximums; Iowa Code 331.424. Supplemental levies; Iowa Code 331.424. Supplemental levies; Iowa Code 331.425. Additions to levies--special levy election; Iowa Code 331.426. Additions to basic levies; Iowa Code 384.1. Taxes certified; Iowa Code 384.12. Additional taxes; Iowa Code 441.21. Actual, assessed, and taxable value</t>
  </si>
  <si>
    <t>Iowa Code § 364.3. Limitation of powers.; Iowa Code § 331.304. Procedural limitations on general county powers.</t>
  </si>
  <si>
    <t>Iowa Code 724.28. Prohibition of regulation by political subdivisions</t>
  </si>
  <si>
    <t>Iowa Code § 388.10. Municipal utility providing telecommunications services.</t>
  </si>
  <si>
    <t>Iowa Code 279.40. Sick leave; Iowa Code § 70A.1. Salaries—payment—vacations—sick leave—educational leave.</t>
  </si>
  <si>
    <t>Public school employees and all permanent state departments, boards, agencies, and commissions employees are afforded pay sick leave. Iowa Code 279.40; 441.21.</t>
  </si>
  <si>
    <t>Iowa Code 257.4. Additional property tax; Iowa Code 384.1. Taxes certified; Iowa Code 257.3. Foundation property tax; Iowa Code 331.423. Basic levies—maximums; Iowa Code 331.423. Basic levies—maximums; Iowa Code 331.424. Supplemental levies; Iowa Code 331.424. Supplemental levies; Iowa Code 331.425. Additions to levies--special levy election; Iowa Code 384.12. Additional taxes</t>
  </si>
  <si>
    <t>Iowa Code 257.4. Additional property tax; Iowa Code 257.3. Foundation property tax; Iowa Code 384.1. Taxes certified; Iowa Code 331.423. Basic levies—maximums; Iowa Code 331.423. Basic levies—maximums; Iowa Code 331.424. Supplemental levies; Iowa Code 331.424. Supplemental levies; Iowa Code 331.425. Additions to levies--special levy election; Iowa Code 384.12. Additional taxes</t>
  </si>
  <si>
    <t>Iowa Code 257.4. Additional property tax</t>
  </si>
  <si>
    <t>Iowa Code 331.426. Additions to basic levies; Iowa Code 384.12. Additional taxes</t>
  </si>
  <si>
    <t>Iowa Code 441.21. Actual, assessed, and taxable value</t>
  </si>
  <si>
    <t>Iowa Code § 364.3. Limitation of powers.; Iowa Code § 331.304. Procedural limitations on general county powers.; Iowa Code § 364.3. Limitation of powers.; Iowa Code § 331.304. Procedural limitations on general county powers.; Iowa Code § 388.10. Municipal utility providing telecommunications services.; Iowa Code 257.3. Foundation property tax; Iowa Code 257.4. Additional property tax; Iowa Code 331.423. Basic levies—maximums; Iowa Code 331.423. Basic levies—maximums; Iowa Code 331.424. Supplemental levies; Iowa Code 331.424. Supplemental levies; Iowa Code 331.425. Additions to levies--special levy election; Iowa Code 331.426. Additions to basic levies; Iowa Code 384.1. Taxes certified; Iowa Code 384.12. Additional taxes; Iowa Code 441.21. Actual, assessed, and taxable value; Iowa Code 724.28. Prohibition of regulation by political subdivisions; Iowa Code 331.426. Additions to basic levies</t>
  </si>
  <si>
    <t>Iowa Code 724.28. Prohibition of regulation by political subdivisions; Iowa Code 724.28. Prohibition of regulation by political subdivisions</t>
  </si>
  <si>
    <t>The preemption of ammunition applies only to its storage, however, Iowa also explicitly preempts the regulation of firearm attachments as well. Iowa Code 724.28.</t>
  </si>
  <si>
    <t>Iowa Code 257.4. Additional property tax; Iowa Code 384.1. Taxes certified; Iowa Code 257.3. Foundation property tax; Iowa Code 331.423. Basic levies—maximums; Iowa Code 331.423. Basic levies—maximums; Iowa Code 331.424. Supplemental levies; Iowa Code 331.424. Supplemental levies; Iowa Code 331.425. Additions to levies--special levy election; Iowa Code 384.12. Additional taxes; Iowa Code 331.426. Additions to basic levies</t>
  </si>
  <si>
    <t>Iowa Code 257.4. Additional property tax; Iowa Code 257.3. Foundation property tax; Iowa Code 384.1. Taxes certified; Iowa Code 331.423. Basic levies—maximums; Iowa Code 331.423. Basic levies—maximums; Iowa Code 331.424. Supplemental levies; Iowa Code 331.424. Supplemental levies; Iowa Code 331.425. Additions to levies--special levy election; Iowa Code 384.12. Additional taxes; Iowa Code 331.426. Additions to basic levies</t>
  </si>
  <si>
    <t>Iowa Code 257.4. Additional property tax; Iowa Code 331.426. Additions to basic levies</t>
  </si>
  <si>
    <t>Iowa Code § 331.304. Procedural limitations on general county powers.; Iowa Code § 331.304. Procedural limitations on general county powers.; Iowa Code § 388.10. Municipal utility providing telecommunications services.; Iowa Code 257.3. Foundation property tax; Iowa Code 257.4. Additional property tax; Iowa Code 331.423. Basic levies—maximums; Iowa Code 331.423. Basic levies—maximums; Iowa Code 331.424. Supplemental levies; Iowa Code 331.424. Supplemental levies; Iowa Code 331.425. Additions to levies--special levy election; Iowa Code 331.426. Additions to basic levies; Iowa Code 384.1. Taxes certified; Iowa Code 384.12. Additional taxes; Iowa Code 441.21. Actual, assessed, and taxable value; Iowa Code 724.28. Prohibition of regulation by political subdivisions; Iowa Code 331.426. Additions to basic levies; Iowa Code § 364.3. Limitation of powers.; Iowa Code § 364.3. Limitation of powers.</t>
  </si>
  <si>
    <t>Iowa Code § 331.304. Procedural limitations on general county powers.; Iowa Code § 364.3. Limitation of powers.</t>
  </si>
  <si>
    <t>Iowa Code § 388.10. Municipal utility providing telecommunications services.; Iowa Code 257.3. Foundation property tax; Iowa Code 257.4. Additional property tax; Iowa Code 331.423. Basic levies—maximums; Iowa Code 331.423. Basic levies—maximums; Iowa Code 331.424. Supplemental levies; Iowa Code 331.424. Supplemental levies; Iowa Code 331.425. Additions to levies--special levy election; Iowa Code 331.426. Additions to basic levies; Iowa Code 384.1. Taxes certified; Iowa Code 384.12. Additional taxes; Iowa Code 441.21. Actual, assessed, and taxable value; Iowa Code 724.28. Prohibition of regulation by political subdivisions; Iowa Code 331.426. Additions to basic levies; Iowa Code § 331.304. Procedural limitations on general county powers.; Iowa Code § 331.304. Procedural limitations on general county powers.; Iowa Code § 364.3. Limitation of powers.; Iowa Code § 364.3. Limitation of powers.</t>
  </si>
  <si>
    <t>Iowa Code § 388.10. Municipal utility providing telecommunications services.; Iowa Code 257.3. Foundation property tax; Iowa Code 257.4. Additional property tax; Iowa Code 331.423. Basic levies—maximums; Iowa Code 331.423. Basic levies—maximums; Iowa Code 331.425. Additions to levies--special levy election; Iowa Code 331.426. Additions to basic levies; Iowa Code 384.1. Taxes certified; Iowa Code 384.12. Additional taxes; Iowa Code 441.21. Actual, assessed, and taxable value; Iowa Code 331.426. Additions to basic levies; Iowa Code § 331.304. Procedural limitations on general county powers.; Iowa Code § 331.304. Procedural limitations on general county powers.; Iowa Code 331.424. Supplemental levies; Iowa Code 331.424. Supplemental levies; Iowa Code 724.28. Prohibition of regulation by political subdivisions; Iowa Code § 364.3. Limitation of powers.; Iowa Code § 364.3. Limitation of powers.; Iowa Code § 261H.8. Training by institution prohibited—specific defined concepts.; Iowa Code § 279.74. Race and sex stereotyping—training and curriculum prohibited.</t>
  </si>
  <si>
    <t>Rates must reflect cost of providing service, Municipality must keep public records, Municipality certified to provide broadband, Municipal broadband provider must follow all laws, regulations, and requirements as if private provider</t>
  </si>
  <si>
    <t>Iowa Code § 388.10. Municipal utility providing telecommunications services.; Iowa Code § 388.10. Municipal utility providing telecommunications services.</t>
  </si>
  <si>
    <t>Iowa Code § 331.304. Procedural limitations on general county powers.; Iowa Code § 364.3. Limitation of powers.; Iowa Code § 331.304. Procedural limitations on general county powers.</t>
  </si>
  <si>
    <t>Iowa Code 257.4. Additional property tax; Iowa Code 384.1. Taxes certified; Iowa Code 257.3. Foundation property tax; Iowa Code 331.423. Basic levies—maximums; Iowa Code 331.423. Basic levies—maximums; Iowa Code 331.425. Additions to levies--special levy election; Iowa Code 384.12. Additional taxes; Iowa Code 331.426. Additions to basic levies; Iowa Code 331.424. Supplemental levies; Iowa Code 331.424. Supplemental levies</t>
  </si>
  <si>
    <t>Iowa Code 257.4. Additional property tax; Iowa Code 257.3. Foundation property tax; Iowa Code 384.1. Taxes certified; Iowa Code 331.423. Basic levies—maximums; Iowa Code 331.423. Basic levies—maximums; Iowa Code 331.425. Additions to levies--special levy election; Iowa Code 384.12. Additional taxes; Iowa Code 331.426. Additions to basic levies; Iowa Code 331.424. Supplemental levies; Iowa Code 331.424. Supplemental levies</t>
  </si>
  <si>
    <t>Iowa Code § 261H.8. Training by institution prohibited—specific defined concepts.; Iowa Code § 261H.8. Training by institution prohibited—specific defined concepts.; Iowa Code § 279.74. Race and sex stereotyping—training and curriculum prohibited.</t>
  </si>
  <si>
    <t>Racial scapegoating, Racial stereotyping, One race is inherently superior to another, Individuals are inherently racist, whether consciously or unconsciously, Individuals should be discriminated against because of their race, Individuals cannot and should not treat others without respect to their race , An individual’s moral character is determined by their race , Individuals are responsible for actions committed in the past by other members of the same race, Individuals should feel discomfort, guilt, or psychological distress on account of their race, Virtues such as meritocracy, hard work, and having a strong work ethic are racist concepts, The United States of America is fundamentally racist</t>
  </si>
  <si>
    <t>Iowa Code § 261H.8. Training by institution prohibited—specific defined concepts.; Iowa Code § 279.74. Race and sex stereotyping—training and curriculum prohibited.</t>
  </si>
  <si>
    <t>Iowa Code § 388.10. Municipal utility providing telecommunications services.; Iowa Code 257.3. Foundation property tax; Iowa Code 257.4. Additional property tax; Iowa Code 331.423. Basic levies—maximums; Iowa Code 331.423. Basic levies—maximums; Iowa Code 331.425. Additions to levies--special levy election; Iowa Code 331.426. Additions to basic levies; Iowa Code 384.1. Taxes certified; Iowa Code 384.12. Additional taxes; Iowa Code 331.426. Additions to basic levies; Iowa Code § 331.304. Procedural limitations on general county powers.; Iowa Code § 331.304. Procedural limitations on general county powers.; Iowa Code 331.424. Supplemental levies; Iowa Code 331.424. Supplemental levies; Iowa Code 724.28. Prohibition of regulation by political subdivisions; Iowa Code § 364.3. Limitation of powers.; Iowa Code § 364.3. Limitation of powers.; Iowa Code 441.21. Actual, assessed, and taxable value; Iowa Code § 261H.8. Training by institution prohibited—specific defined concepts.; Iowa Code § 279.74. Race and sex stereotyping—training and curriculum prohibited.</t>
  </si>
  <si>
    <t>Iowa Code § 388.10. Municipal utility providing telecommunications services.; Iowa Code 257.3. Foundation property tax; Iowa Code 257.4. Additional property tax; Iowa Code 331.423. Basic levies—maximums; Iowa Code 331.423. Basic levies—maximums; Iowa Code 331.425. Additions to levies--special levy election; Iowa Code 331.426. Additions to basic levies; Iowa Code 384.1. Taxes certified; Iowa Code 384.12. Additional taxes; Iowa Code 331.426. Additions to basic levies; Iowa Code § 331.304. Procedural limitations on general county powers.; Iowa Code § 331.304. Procedural limitations on general county powers.; Iowa Code 331.424. Supplemental levies; Iowa Code 331.424. Supplemental levies; Iowa Code 724.28. Prohibition of regulation by political subdivisions; Iowa Code § 364.3. Limitation of powers.; Iowa Code 441.21. Actual, assessed, and taxable value; Iowa Code § 261H.8. Training by institution prohibited—specific defined concepts.; Iowa Code § 279.74. Race and sex stereotyping—training and curriculum prohibited.; Iowa Code § 364.3. Limitation of powers.; Iowa Code § 261I.2. Extracurricular athletics—eligibility—cause of action.</t>
  </si>
  <si>
    <t>Iowa Code § 331.304. Procedural limitations on general county powers.; Iowa Code § 331.304. Procedural limitations on general county powers.; Iowa Code § 364.3. Limitation of powers.</t>
  </si>
  <si>
    <t>Iowa Code § 261I.2. Extracurricular athletics—eligibility—cause of action.</t>
  </si>
  <si>
    <t>Iowa Code § 388.10. Municipal utility providing telecommunications services.; Iowa Code 257.3. Foundation property tax; Iowa Code 257.4. Additional property tax; Iowa Code 331.423. Basic levies—maximums; Iowa Code 331.423. Basic levies—maximums; Iowa Code 331.425. Additions to levies--special levy election; Iowa Code 331.426. Additions to basic levies; Iowa Code 384.1. Taxes certified; Iowa Code 384.12. Additional taxes; Iowa Code 331.426. Additions to basic levies; Iowa Code § 331.304. Procedural limitations on general county powers.; Iowa Code § 331.304. Procedural limitations on general county powers.; Iowa Code 331.424. Supplemental levies; Iowa Code 331.424. Supplemental levies; Iowa Code 724.28. Prohibition of regulation by political subdivisions; Iowa Code § 364.3. Limitation of powers.; Iowa Code 441.21. Actual, assessed, and taxable value; Iowa Code § 364.3. Limitation of powers.; Iowa Code § 261H.8. Training by institution prohibited—specific defined concepts.; Iowa Code § 279.74. Race and sex stereotyping—training and curriculum prohibited.; Iowa Code § 261I.2. Extracurricular athletics—eligibility—cause of action.</t>
  </si>
  <si>
    <t>Kan. Stat. 12-16,124. Firearms and ammunition; regulation by city or county, limitations; Kan. Stat. Ann. § 75-7c17. Legislative findings regarding uniform standards for licensing and regulation; certain local ordinances and resolutions inapplicable; limitations on authority of attorney general; liberal construction of act.; Kan. Stat. Ann. § 75-7c20. Concealed handguns in public buildings and public areas thereof; when prohibited; public buildings exempted; definitions.; Kan. Stat. Ann. § 48-959. Seizure of firearms prohibited during official state of emergency; cause of action created; attorney fees.; Kan. Stat. 12-16,120. Prohibiting rent control or control of real estate purchase price by political subdivisions; exceptions; Kan. Stat. 12-16,120. Prohibiting rent control or control of real estate purchase price by political subdivisions; exceptions; Kan. Stat. 12-16,130. Cities; counties; prohibition on requiring employers to provide certain wage levels or paid benefits or to alter or adjust employee scheduling; Kan. Stat. 12-16,131. Cities; counties; prohibition on enacting or administering certain ordinances and resolutions; Kan. Stat. 79-2925b. Approval of budgets by taxing subdivisions, except cities and counties; requirement of majority vote by governing body, when; publication</t>
  </si>
  <si>
    <t>Kan. Stat. 12-16,124. Firearms and ammunition; regulation by city or county, limitations; Kan. Stat. Ann. § 75-7c17. Legislative findings regarding uniform standards for licensing and regulation; certain local ordinances and resolutions inapplicable; limitations on authority of attorney general; liberal construction of act.; Kan. Stat. Ann. § 75-7c20. Concealed handguns in public buildings and public areas thereof; when prohibited; public buildings exempted; definitions.; Kan. Stat. Ann. § 48-959. Seizure of firearms prohibited during official state of emergency; cause of action created; attorney fees.; Kan. Stat. Ann. § 50-1206. Certain federal laws made inapplicable; prohibition against enforcement</t>
  </si>
  <si>
    <t>Kan. Stat. 12-16,124. Firearms and ammunition; regulation by city or county, limitations; Kan. Stat. Ann. § 75-7c17. Legislative findings regarding uniform standards for licensing and regulation; certain local ordinances and resolutions inapplicable; limitations on authority of attorney general; liberal construction of act.; Kan. Stat. Ann. § 50-1206. Certain federal laws made inapplicable; prohibition against enforcement</t>
  </si>
  <si>
    <t>Registration cannot be required during a state of emergency under Kan. Stat. Ann. § 48-959.</t>
  </si>
  <si>
    <t>Kan. Stat. Ann. § 48-959. Seizure of firearms prohibited during official state of emergency; cause of action created; attorney fees.</t>
  </si>
  <si>
    <t>Kan. Stat. 12-16,120. Prohibiting rent control or control of real estate purchase price by political subdivisions; exceptions; Kan. Stat. 12-16,120. Prohibiting rent control or control of real estate purchase price by political subdivisions; exceptions; Kan. Stat. 12-16,120. Prohibiting rent control or control of real estate purchase price by political subdivisions; exceptions</t>
  </si>
  <si>
    <t>Kan. Stat. 12-16,131. Cities; counties; prohibition on enacting or administering certain ordinances and resolutions; Kan. Stat. 12-16,130. Cities; counties; prohibition on requiring employers to provide certain wage levels or paid benefits or to alter or adjust employee scheduling</t>
  </si>
  <si>
    <t>Kan. Stat. 12-16,130. Cities; counties; prohibition on requiring employers to provide certain wage levels or paid benefits or to alter or adjust employee scheduling; Kan. Stat. 12-16,131. Cities; counties; prohibition on enacting or administering certain ordinances and resolutions</t>
  </si>
  <si>
    <t>Kan. Stat. 79-2925b. Approval of budgets by taxing subdivisions, except cities and counties; requirement of majority vote by governing body, when; publication</t>
  </si>
  <si>
    <t>Kan. Stat. 12-16,124. Firearms and ammunition; regulation by city or county, limitations; Kan. Stat. Ann. § 75-7c17. Legislative findings regarding uniform standards for licensing and regulation; certain local ordinances and resolutions inapplicable; limitations on authority of attorney general; liberal construction of act.; Kan. Stat. Ann. § 75-7c20. Concealed handguns in public buildings and public areas thereof; when prohibited; public buildings exempted; definitions.; Kan. Stat. Ann. § 48-959. Seizure of firearms prohibited during official state of emergency; cause of action created; attorney fees.; Kan. Stat. 12-16,120. Prohibiting rent control or control of real estate purchase price by political subdivisions; exceptions; Kan. Stat. 12-16,120. Prohibiting rent control or control of real estate purchase price by political subdivisions; exceptions; Kan. Stat. 12-16,130. Cities; counties; prohibition on requiring employers to provide certain wage levels or paid benefits or to alter or adjust employee scheduling; Kan. Stat. 12-16,131. Cities; counties; prohibition on enacting or administering certain ordinances and resolutions</t>
  </si>
  <si>
    <t>Ky. Rev. Stat. 132.020 State ad valorem taxes; Ky. Rev. Stat. 160.470 Tax rate limits; hearing; levy exceeding four percent increase subject to recall vote or reconsideration; levy of minimum equivalent tax rate; Ky. Rev. Stat. 132.020 State ad valorem taxes; Ky. Rev. Stat. 65.870 Local firearms control ordinances prohibited; exemption from immunity; declaratory and injunctive relief; Ky. Rev. Stat. § 65.016. Prohibition against requiring any employer to pay employee a certain wage or fringe benefit.; Ky. Rev. Stat. 132.023. Limits for special purpose governmental entities; procedure for exceeding limits; Ky. Rev. Stat. 132.027 City and urban-county government tax rate limitation; levy exceeding compensating tax rate subject to recall vote or reconsideration; Ky. Rev. Stat. 160.470 Tax rate limits; hearing; levy exceeding four percent increase subject to recall vote or reconsideration; levy of minimum equivalent tax rate; Ky. Const. § 157 Maximum tax rate for cities, counties, and taxing districts; Ky. Const. § 157A Credit of Commonwealth may be loaned or given to county for roads -- County may vote to incur indebtedness and levy additional tax for roads.; Ky. Rev. Stat. 68.090 County ad valorem taxes; limitation; special tax for tubercular institution; Ky. Rev. Stat. 160.475 Ad valorem tax levy for school purposes; maximum rates; subdistrict taxes abolished</t>
  </si>
  <si>
    <t>Ky. Rev. Stat. 65.870 Local firearms control ordinances prohibited; exemption from immunity; declaratory and injunctive relief</t>
  </si>
  <si>
    <t>Ky. Rev. Stat. § 237.110. License to carry concealed deadly weapon -- Criteria -- Training -- Paper or electronic application -- Issuance and denial of licenses -- Automated listing of license holders -- Suspension or revocation -- Renewal -- Prohibitions -- Reciprocity -- Reports -- Requirements for training classes.; Ky. Rev. Stat. 65.870 Local firearms control ordinances prohibited; exemption from immunity; declaratory and injunctive relief; Ky. Rev. Stat. § 100.325. Unlawful restrictions on federally licensed firearms manufacturer, importer, or dealer.</t>
  </si>
  <si>
    <t>Ky. Rev. Stat. § 237.110. License to carry concealed deadly weapon -- Criteria -- Training -- Paper or electronic application -- Issuance and denial of licenses -- Automated listing of license holders -- Suspension or revocation -- Renewal -- Prohibitions -- Reciprocity -- Reports -- Requirements for training classes.</t>
  </si>
  <si>
    <t>Key. Op. Atty. Gen. 99-10</t>
  </si>
  <si>
    <t>A Kentucky Attorney General Opinion preempted local ordinances regulating ownership, possession and carrying of concealable firearms. Key. Op. Atty. Gen. 99-10.</t>
  </si>
  <si>
    <t>Ky. Rev. Stat. § 65.016. Prohibition against requiring any employer to pay employee a certain wage or fringe benefit.</t>
  </si>
  <si>
    <t>Ky. Rev. Stat. 65.875. Prohibition against local rent control on private property</t>
  </si>
  <si>
    <t>Ky. Rev. Stat. 132.023. Limits for special purpose governmental entities; procedure for exceeding limits; Ky. Rev. Stat. 132.027 City and urban-county government tax rate limitation; levy exceeding compensating tax rate subject to recall vote or reconsideration; Ky. Rev. Stat. 160.470 Tax rate limits; hearing; levy exceeding four percent increase subject to recall vote or reconsideration; levy of minimum equivalent tax rate</t>
  </si>
  <si>
    <t>Ky. Rev. Stat. 132.023. Limits for special purpose governmental entities; procedure for exceeding limits; Ky. Rev. Stat. 132.027 City and urban-county government tax rate limitation; levy exceeding compensating tax rate subject to recall vote or reconsideration; Ky. Rev. Stat. 160.470 Tax rate limits; hearing; levy exceeding four percent increase subject to recall vote or reconsideration; levy of minimum equivalent tax rate; Ky. Rev. Stat. 132.010 Definitions for chapter</t>
  </si>
  <si>
    <t>Ky. Rev. Stat. 132.023. Limits for special purpose governmental entities; procedure for exceeding limits</t>
  </si>
  <si>
    <t>Ky. Const. § 157A Credit of Commonwealth may be loaned or given to county for roads -- County may vote to incur indebtedness and levy additional tax for roads.; Ky. Const. § 157 Maximum tax rate for cities, counties, and taxing districts; Ky. Rev. Stat. 68.090 County ad valorem taxes; limitation; special tax for tubercular institution; Ky. Rev. Stat. 160.475 Ad valorem tax levy for school purposes; maximum rates; subdistrict taxes abolished</t>
  </si>
  <si>
    <t>Ky. Const. § 157 Maximum tax rate for cities, counties, and taxing districts; Ky. Const. § 157A Credit of Commonwealth may be loaned or given to county for roads -- County may vote to incur indebtedness and levy additional tax for roads.; Ky. Rev. Stat. 160.475 Ad valorem tax levy for school purposes; maximum rates; subdistrict taxes abolished; Ky. Rev. Stat. 68.090 County ad valorem taxes; limitation; special tax for tubercular institution</t>
  </si>
  <si>
    <t>Ky. Const. § 157 Maximum tax rate for cities, counties, and taxing districts; Ky. Const. § 157A Credit of Commonwealth may be loaned or given to county for roads -- County may vote to incur indebtedness and levy additional tax for roads.; Ky. Rev. Stat. 68.090 County ad valorem taxes; limitation; special tax for tubercular institution; Ky. Rev. Stat. 160.475 Ad valorem tax levy for school purposes; maximum rates; subdistrict taxes abolished</t>
  </si>
  <si>
    <t>Ky. Rev. Stat. 65.125 Enactment and administration of special ad valorem tax</t>
  </si>
  <si>
    <t>Ky. Rev. Stat. 132.020 State ad valorem taxes; Ky. Rev. Stat. 132.020 State ad valorem taxes; Ky. Rev. Stat. 132.010 Definitions for chapter; Ky. Rev. Stat. 132.023. Limits for special purpose governmental entities; procedure for exceeding limits; Ky. Rev. Stat. 132.027 City and urban-county government tax rate limitation; levy exceeding compensating tax rate subject to recall vote or reconsideration; Ky. Rev. Stat. 132.027 City and urban-county government tax rate limitation; levy exceeding compensating tax rate subject to recall vote or reconsideration; Ky. Rev. Stat. 160.470 Tax rate limits; hearing; levy exceeding four percent increase subject to recall vote or reconsideration; levy of minimum equivalent tax rate</t>
  </si>
  <si>
    <t>Ky. Rev. Stat. 132.020 State ad valorem taxes; Ky. Rev. Stat. 132.020 State ad valorem taxes; Ky. Rev. Stat. 160.470 Tax rate limits; hearing; levy exceeding four percent increase subject to recall vote or reconsideration; levy of minimum equivalent tax rate</t>
  </si>
  <si>
    <t>Ky. Rev. Stat. 132.017 Recall petition; requirements and procedures; reconsideration; election; second billing; Ky. Rev. Stat. 132.023. Limits for special purpose governmental entities; procedure for exceeding limits; Ky. Rev. Stat. 132.027 City and urban-county government tax rate limitation; levy exceeding compensating tax rate subject to recall vote or reconsideration; Ky. Rev. Stat. 160.470 Tax rate limits; hearing; levy exceeding four percent increase subject to recall vote or reconsideration; levy of minimum equivalent tax rate</t>
  </si>
  <si>
    <t>Ky. Rev. Stat. 132.020 State ad valorem taxes; Ky. Rev. Stat. 160.470 Tax rate limits; hearing; levy exceeding four percent increase subject to recall vote or reconsideration; levy of minimum equivalent tax rate; Ky. Rev. Stat. 132.020 State ad valorem taxes; Ky. Rev. Stat. 65.870 Local firearms control ordinances prohibited; exemption from immunity; declaratory and injunctive relief; Ky. Rev. Stat. § 65.016. Prohibition against requiring any employer to pay employee a certain wage or fringe benefit.; Ky. Rev. Stat. 132.027 City and urban-county government tax rate limitation; levy exceeding compensating tax rate subject to recall vote or reconsideration; Ky. Rev. Stat. 160.470 Tax rate limits; hearing; levy exceeding four percent increase subject to recall vote or reconsideration; levy of minimum equivalent tax rate; Ky. Const. § 157 Maximum tax rate for cities, counties, and taxing districts; Ky. Const. § 157A Credit of Commonwealth may be loaned or given to county for roads -- County may vote to incur indebtedness and levy additional tax for roads.; Ky. Rev. Stat. 68.090 County ad valorem taxes; limitation; special tax for tubercular institution; Ky. Rev. Stat. 160.475 Ad valorem tax levy for school purposes; maximum rates; subdistrict taxes abolished; Ky. Rev. Stat. 132.023. Limits for special purpose governmental entities; procedure for exceeding limits</t>
  </si>
  <si>
    <t>Ky. Rev. Stat. 132.027 City and urban-county government tax rate limitation; levy exceeding compensating tax rate subject to recall vote or reconsideration; Ky. Rev. Stat. 160.470 Tax rate limits; hearing; levy exceeding four percent increase subject to recall vote or reconsideration; levy of minimum equivalent tax rate; Ky. Rev. Stat. 132.023. Limits for special purpose governmental entities; procedure for exceeding limits</t>
  </si>
  <si>
    <t>Ky. Rev. Stat. 132.027 City and urban-county government tax rate limitation; levy exceeding compensating tax rate subject to recall vote or reconsideration; Ky. Rev. Stat. 160.470 Tax rate limits; hearing; levy exceeding four percent increase subject to recall vote or reconsideration; levy of minimum equivalent tax rate; Ky. Rev. Stat. 132.010 Definitions for chapter; Ky. Rev. Stat. 132.023. Limits for special purpose governmental entities; procedure for exceeding limits</t>
  </si>
  <si>
    <t>Ky. Rev. Stat. 132.020 State ad valorem taxes; Ky. Rev. Stat. 132.020 State ad valorem taxes; Ky. Rev. Stat. 132.010 Definitions for chapter; Ky. Rev. Stat. 132.027 City and urban-county government tax rate limitation; levy exceeding compensating tax rate subject to recall vote or reconsideration; Ky. Rev. Stat. 132.027 City and urban-county government tax rate limitation; levy exceeding compensating tax rate subject to recall vote or reconsideration; Ky. Rev. Stat. 160.470 Tax rate limits; hearing; levy exceeding four percent increase subject to recall vote or reconsideration; levy of minimum equivalent tax rate; Ky. Rev. Stat. 132.023. Limits for special purpose governmental entities; procedure for exceeding limits</t>
  </si>
  <si>
    <t>Ky. Rev. Stat. 132.017 Recall petition; requirements and procedures; reconsideration; election; second billing; Ky. Rev. Stat. 132.027 City and urban-county government tax rate limitation; levy exceeding compensating tax rate subject to recall vote or reconsideration; Ky. Rev. Stat. 160.470 Tax rate limits; hearing; levy exceeding four percent increase subject to recall vote or reconsideration; levy of minimum equivalent tax rate; Ky. Rev. Stat. 132.023. Limits for special purpose governmental entities; procedure for exceeding limits</t>
  </si>
  <si>
    <t>Ky. Rev. Stat. 132.020 State ad valorem taxes; Ky. Rev. Stat. 132.020 State ad valorem taxes; Ky. Rev. Stat. 65.870 Local firearms control ordinances prohibited; exemption from immunity; declaratory and injunctive relief; Ky. Rev. Stat. § 65.016. Prohibition against requiring any employer to pay employee a certain wage or fringe benefit.; Ky. Rev. Stat. 132.027 City and urban-county government tax rate limitation; levy exceeding compensating tax rate subject to recall vote or reconsideration; Ky. Const. § 157 Maximum tax rate for cities, counties, and taxing districts; Ky. Const. § 157A Credit of Commonwealth may be loaned or given to county for roads -- County may vote to incur indebtedness and levy additional tax for roads.; Ky. Rev. Stat. 68.090 County ad valorem taxes; limitation; special tax for tubercular institution; Ky. Rev. Stat. 160.475 Ad valorem tax levy for school purposes; maximum rates; subdistrict taxes abolished; Ky. Rev. Stat. 132.023. Limits for special purpose governmental entities; procedure for exceeding limits; Ky. Rev. Stat. 160.470 Tax rate limits; hearing; levy exceeding four percent increase subject to recall vote or reconsideration; levy of minimum equivalent tax rate; Ky. Rev. Stat. 160.470 Tax rate limits; hearing; levy exceeding four percent increase subject to recall vote or reconsideration; levy of minimum equivalent tax rate</t>
  </si>
  <si>
    <t>Ky. Rev. Stat. 132.027 City and urban-county government tax rate limitation; levy exceeding compensating tax rate subject to recall vote or reconsideration; Ky. Rev. Stat. 132.023. Limits for special purpose governmental entities; procedure for exceeding limits; Ky. Rev. Stat. 160.470 Tax rate limits; hearing; levy exceeding four percent increase subject to recall vote or reconsideration; levy of minimum equivalent tax rate</t>
  </si>
  <si>
    <t>Ky. Rev. Stat. 132.027 City and urban-county government tax rate limitation; levy exceeding compensating tax rate subject to recall vote or reconsideration; Ky. Rev. Stat. 132.023. Limits for special purpose governmental entities; procedure for exceeding limits; Ky. Rev. Stat. 132.010 Definitions for chapter; Ky. Rev. Stat. 160.470 Tax rate limits; hearing; levy exceeding four percent increase subject to recall vote or reconsideration; levy of minimum equivalent tax rate</t>
  </si>
  <si>
    <t>Ky. Rev. Stat. 132.020 State ad valorem taxes; Ky. Rev. Stat. 132.020 State ad valorem taxes; Ky. Rev. Stat. 132.027 City and urban-county government tax rate limitation; levy exceeding compensating tax rate subject to recall vote or reconsideration; Ky. Rev. Stat. 132.027 City and urban-county government tax rate limitation; levy exceeding compensating tax rate subject to recall vote or reconsideration; Ky. Rev. Stat. 132.023. Limits for special purpose governmental entities; procedure for exceeding limits; Ky. Rev. Stat. 132.010 Definitions for chapter; Ky. Rev. Stat. 160.470 Tax rate limits; hearing; levy exceeding four percent increase subject to recall vote or reconsideration; levy of minimum equivalent tax rate</t>
  </si>
  <si>
    <t>Ky. Rev. Stat. 132.027 City and urban-county government tax rate limitation; levy exceeding compensating tax rate subject to recall vote or reconsideration; Ky. Rev. Stat. 132.023. Limits for special purpose governmental entities; procedure for exceeding limits; Ky. Rev. Stat. 132.017 Recall petition; requirements and procedures; reconsideration; election; second billing; Ky. Rev. Stat. 160.470 Tax rate limits; hearing; levy exceeding four percent increase subject to recall vote or reconsideration; levy of minimum equivalent tax rate</t>
  </si>
  <si>
    <t>Ky. Rev. Stat. 132.020 State ad valorem taxes; Ky. Rev. Stat. 132.020 State ad valorem taxes; Ky. Rev. Stat. 65.870 Local firearms control ordinances prohibited; exemption from immunity; declaratory and injunctive relief; Ky. Rev. Stat. § 65.016. Prohibition against requiring any employer to pay employee a certain wage or fringe benefit.; Ky. Rev. Stat. 132.027 City and urban-county government tax rate limitation; levy exceeding compensating tax rate subject to recall vote or reconsideration; Ky. Const. § 157 Maximum tax rate for cities, counties, and taxing districts; Ky. Const. § 157A Credit of Commonwealth may be loaned or given to county for roads -- County may vote to incur indebtedness and levy additional tax for roads.; Ky. Rev. Stat. 68.090 County ad valorem taxes; limitation; special tax for tubercular institution; Ky. Rev. Stat. 160.475 Ad valorem tax levy for school purposes; maximum rates; subdistrict taxes abolished; Ky. Rev. Stat. 132.023. Limits for special purpose governmental entities; procedure for exceeding limits; Ky. Rev. Stat. 160.470 Tax rate limits; hearing; levy exceeding four percent increase subject to recall vote or reconsideration; levy of minimum equivalent tax rate; Ky. Rev. Stat. 160.470 Tax rate limits; hearing; levy exceeding four percent increase subject to recall vote or reconsideration; levy of minimum equivalent tax rate; Ky. Rev. Stat. 160.470 Tax rate limits; hearing; levy exceeding four percent increase subject to recall vote or reconsideration; levy of minimum equivalent tax rate; Ky. Res. Stat. § 156.070. General powers and duties of state board — Administrative regulations — Designation of teams — Eligibility to play.; Ky. Res. Stat. § 164.2813. Postsecondary education institution — Designation of teams — Eligibility to play.; Ky. Res. Stat. § 158.196. Instructional materials standards and concepts — Documents and speeches to be included.</t>
  </si>
  <si>
    <t>Ky. Res. Stat. § 156.070. General powers and duties of state board — Administrative regulations — Designation of teams — Eligibility to play.; Ky. Res. Stat. § 164.2813. Postsecondary education institution — Designation of teams — Eligibility to play.</t>
  </si>
  <si>
    <t>Ky. Res. Stat. § 158.196. Instructional materials standards and concepts — Documents and speeches to be included.</t>
  </si>
  <si>
    <t>Though Kentucky does not specifically prohibit particular curricula, "[a] public school or public charter school shall provide instruction and instructional materials that are aligned with the social studies academic standards adopted in accordance with KRS 158.6453 and consistent with the following concepts:(a) All individuals are created equal;(b) Americans are entitled to equal protection under the law;(c) An individual deserves to be treated on the basis of the individual’s character;(d) An individual, by virtue of the individual’s race or sex, does not bear responsibility for actions committed by other members of the same race or sex;(e) The understanding that the institution of slavery and post-Civil War laws enforcing racial segregation and discrimination were contrary to the fundamental American promise of life, liberty, and the pursuit of happiness, as expressed in the Declaration of Independence, but that defining racial disparities solely on the legacy of this institution is destructive to the unification of our nation;(f) The future of America’s success is dependent upon cooperation among all its citizens;(g) Personal agency and the understanding that, regardless of one’s circumstances, an American has the ability to succeed when he or she is given sufficient opportunity and is committed to seizing that opportunity through hard work, pursuit of education, and good citizenship; and(h) The significant value of the American principles of equality, freedom, inalienable rights, respect for individual rights, liberty, and the consent of the governed." Ky. Res. Stat. § 158.196 (1).</t>
  </si>
  <si>
    <t>La. Rev. Stat. § 40:1796. Preemption of state law; La. Rev. Stat. § 14:95. Illegal carrying of weapons; La. Rev. Stat. § 45:844.47. Limitations on providing cable television and telecommunications and advanced services; La. Rev. Stat. § 23:642. Setting minimum wage or employee benefits; prohibited; La. Rev. Stat. § 9:3258. Lessor's right to own, control, use, enjoy, protect and dispose of property and things; La. Rev. Stat. § 47:1705. Information supplied to assessor and legislative auditor by tax recipient agencies; additional notices; La. Const. Art. VII, § 23. Adjustment of Ad Valorem Tax Millages</t>
  </si>
  <si>
    <t>La. Rev. Stat. § 40:1796. Preemption of state law; La. Rev. Stat. § 14:95. Illegal carrying of weapons</t>
  </si>
  <si>
    <t>La. Rev. Stat. § 40:1796. Preemption of state law</t>
  </si>
  <si>
    <t>La. Rev. Stat. § 45:844.43. Definitions; La. Rev. Stat. § 45:844.47. Limitations on providing cable television and telecommunications and advanced services</t>
  </si>
  <si>
    <t>La. Rev. Stat. § 45:844.47. Limitations on providing cable television and telecommunications and advanced services</t>
  </si>
  <si>
    <t>Feasibility study conducted prior to offering internet, Voter referendum approving municipal broadband, Municipality must keep public records, Municipality must not subsidize broadband services with revenues from other public utilities, Municipality must separately account for revenues, expenses, property and source of investment associated with provision of broadband, Municipal broadband provider taxed as a private entity, Municipal broadband provider must follow all laws, regulations, and requirements as if private provider</t>
  </si>
  <si>
    <t>La. Rev. Stat. § 45:844.48. Requirements prior to local governmental entity providing cable television or telecommunications or advanced services; La. Rev. Stat. § 45:844.49. Feasibility study; public hearings; La. Rev. Stat. § 45:844.50. Referendum; La. Rev. Stat. § 844.53. General operating limitations; La. Rev. Stat. § 844.53. General operating limitations; La. Rev. Stat. § 844.53. General operating limitations</t>
  </si>
  <si>
    <t>In order to provide broadband, the local governing authority must hold a preliminary hearing, approve the hiring of a feasibility consultant to conduct a feasibility study, and hold a second public hearing. La. Rev. Stat. § 45:844.49</t>
  </si>
  <si>
    <t>La. Rev. Stat. § 23:642. Setting minimum wage or employee benefits; prohibited</t>
  </si>
  <si>
    <t>La. Rev. Stat. § 17:1201. Amount of sick leave; reimbursement; injury on the job; La. Rev. Stat. § 33:1995. Sick leave; La. Rev. Stat. § 33:2214. Annual vacation; sick leave; recovery from third persons; La. Rev. Stat. § 1206.2. Employees; extended sick leave; La. Rev. Stat. § 3311. Sick leave for unclassified; academic personnel; La. Rev. Stat. § 500.2. School bus operators; extended sick leave</t>
  </si>
  <si>
    <t>Teaching staff employed by any parish or city school board is entitled to a minimum of ten days absence per school year because of personal illness or other emergency. La. Rev. Stat.  § 17:1201. Every fireman in the employ of a municipality, parish, or fire protection district is entitled to full pay during sickness or incapacity not brought about by his own negligence. La. Rev. Stat. § 33:1995. Police department employees are entitled to full pay sick leave. This does not include clerical or non enforcement personnel, such as filing clerks, secretaries, or operators. La. Rev. Stat. § 33:2214</t>
  </si>
  <si>
    <t>La. Rev. Stat. § 9:3258. Lessor's right to own, control, use, enjoy, protect and dispose of property and things</t>
  </si>
  <si>
    <t>La. Const. Art. VII, § 23. Adjustment of Ad Valorem Tax Millages; La. Rev. Stat. § 47:1705. Information supplied to assessor and legislative auditor by tax recipient agencies; additional notices</t>
  </si>
  <si>
    <t>La. Rev. Stat. § 47:1705. Information supplied to assessor and legislative auditor by tax recipient agencies; additional notices; La. Const. Art. VII, § 23. Adjustment of Ad Valorem Tax Millages</t>
  </si>
  <si>
    <t>La. Rev. Stat. § 47:1705. Information supplied to assessor and legislative auditor by tax recipient agencies; additional notices</t>
  </si>
  <si>
    <t>La. Const. Art. VI, § 26. Parish Ad Valorem Tax; La. Const. Art. VI, § 27. Municipal Ad Valorem Tax; La. Const. Art. VIII, § 13. Funding; Apportionment; La. Rev. Stat. § 39:812. Limitations; La. Rev. Stat. § 33:2801. Maximum municipal property tax</t>
  </si>
  <si>
    <t>La. Const. Art. VI, § 26. Parish Ad Valorem Tax; La. Const. Art. VI, § 27. Municipal Ad Valorem Tax; La. Const. Art. VIII, § 13. Funding; Apportionment; La. Rev. Stat. § 39:812. Limitations; La. Rev. Stat. § 33:2803. Maximum parish property tax</t>
  </si>
  <si>
    <t>La. Rev. Stat. § 39:812. Limitations</t>
  </si>
  <si>
    <t>The tax rate override is limited by the state. La. Rev. Stat. § 39:812.</t>
  </si>
  <si>
    <t>La. Const. Art. VII, § 18. Ad ValoremTaxes; La. Const. Art. VII, § 23. Adjustment of Ad Valorem Tax Millages; La. Rev. Stat. § 47:1705. Information supplied to assessor and legislative auditor by tax recipient agencies; additional notices</t>
  </si>
  <si>
    <t>La. Const. Art. VII, § 23. Adjustment of Ad Valorem Tax Millages</t>
  </si>
  <si>
    <t>La. Const. Art. VII, § 23 creates an override provision, but the state also sets a limit on the override tax levy limit.</t>
  </si>
  <si>
    <t>La. Rev. Stat. § 17:1201. Amount of sick leave; reimbursement; injury on the job; La. Rev. Stat. § 33:1995. Sick leave; La. Rev. Stat. § 33:2214. Annual vacation; sick leave; recovery from third persons; La. Rev. Stat. § 1206.2. Employees; extended sick leave; La. Rev. Stat. § 500.2. School bus operators; extended sick leave; La. Rev. Stat. § 17:3311. Sick leave for unclassified; academic personnel</t>
  </si>
  <si>
    <t>La. Rev. Stat. § 45:844.47. Limitations on providing cable television and telecommunications and advanced services; La. Rev. Stat. § 23:642. Setting minimum wage or employee benefits; prohibited; La. Rev. Stat. § 9:3258. Lessor's right to own, control, use, enjoy, protect and dispose of property and things; La. Rev. Stat. § 47:1705. Information supplied to assessor and legislative auditor by tax recipient agencies; additional notices; La. Const. Art. VII, § 23. Adjustment of Ad Valorem Tax Millages; La. Rev. Stat. § 40:1796. Preemption of state law; La. Rev. Stat. § 14:95. Illegal carrying of weapons</t>
  </si>
  <si>
    <t>La. Rev. Stat. § 17:1201. Amount of sick leave; reimbursement; injury on the job; La. Rev. Stat. § 33:1995. Sick leave; La. Rev. Stat. § 33:2214. Annual vacation; sick leave; recovery from third persons; La. Rev. Stat. § 1206.2. Employees; extended sick leave; La. Rev. Stat. § 3311. Sick leave for unclassified; academic personnel; La. Rev. Stat. § 500.2. School bus operators; extended sick leave; La. Rev. Stat. § 17:3311. Sick leave for unclassified; academic personnel</t>
  </si>
  <si>
    <t>La. Rev. Stat. § 33:1995. Sick leave; La. Rev. Stat. § 33:2214. Annual vacation; sick leave; recovery from third persons; La. Rev. Stat. § 1206.2. Employees; extended sick leave; La. Rev. Stat. § 500.2. School bus operators; extended sick leave; La. Rev. Stat. § 17:1201. Amount of sick leave; reimbursement; injury on the job; La. Rev. Stat. § 17:3311. Sick leave for unclassified; academic personnel</t>
  </si>
  <si>
    <t>La. Rev. Stat. § 45:844.48. Requirements prior to local governmental entity providing cable television or telecommunications or advanced services; La. Rev. Stat. § 45:844.49. Feasibility study; public hearings; La. Rev. Stat. § 45:844.50. Referendum; La. Rev. Stat. § 844.53. General operating limitations; La. Rev. Stat. § 844.53. General operating limitations; La. Rev. Stat. § 844.53. General operating limitations; La. Rev. Stat. § 844.53. General operating limitations</t>
  </si>
  <si>
    <t>La. Const. Art. VII, § 23. Adjustment of Ad Valorem Tax Millages; La. Rev. Stat. § 47:1705. Information supplied to assessor and legislative auditor by tax recipient agencies; additional notices; La. Const. Art. VII, § 18. Ad ValoremTaxes</t>
  </si>
  <si>
    <t>La. Rev. Stat. § 45:844.47. Limitations on providing cable television and telecommunications and advanced services; La. Rev. Stat. § 23:642. Setting minimum wage or employee benefits; prohibited; La. Rev. Stat. § 9:3258. Lessor's right to own, control, use, enjoy, protect and dispose of property and things; La. Const. Art. VII, § 23. Adjustment of Ad Valorem Tax Millages; La. Rev. Stat. § 40:1796. Preemption of state law; La. Rev. Stat. § 47:1705. Information supplied to assessor and legislative auditor by tax recipient agencies; additional notices; La. Rev. Stat. § 14:95. Illegal carrying of weapons</t>
  </si>
  <si>
    <t>La. Const. Art. VII, § 23. Adjustment of Ad Valorem Tax Millages; La. Const. Art. VII, § 18. Ad ValoremTaxes; La. Rev. Stat. § 47:1705. Information supplied to assessor and legislative auditor by tax recipient agencies; additional notices</t>
  </si>
  <si>
    <t>La. Rev. Stat. § 45:844.47. Limitations on providing cable television and telecommunications and advanced services; La. Rev. Stat. § 23:642. Setting minimum wage or employee benefits; prohibited; La. Rev. Stat. § 9:3258. Lessor's right to own, control, use, enjoy, protect and dispose of property and things; La. Const. Art. VII, § 23. Adjustment of Ad Valorem Tax Millages; La. Rev. Stat. § 40:1796. Preemption of state law; La. Rev. Stat. § 47:1705. Information supplied to assessor and legislative auditor by tax recipient agencies; additional notices; La. Rev. Stat. § 14:95. Illegal carrying of weapons; La. Rev. Stat. § 14:95. Illegal carrying of weapons</t>
  </si>
  <si>
    <t>La. Rev. Stat. § 33:1995. Sick leave; La. Rev. Stat. § 33:2214. Annual vacation; sick leave; recovery from third persons; La. Rev. Stat. § 500.2. School bus operators; extended sick leave; La. Rev. Stat. § 17:1201. Amount of sick leave; reimbursement; injury on the job; La. Rev. Stat. § 17:3311. Sick leave for unclassified; academic personnel; La. Rev. Stat. § 17:3311. Sick leave for unclassified; academic personnel</t>
  </si>
  <si>
    <t>La. Rev. Stat. § 45:844.47. Limitations on providing cable television and telecommunications and advanced services; La. Rev. Stat. § 23:642. Setting minimum wage or employee benefits; prohibited; La. Rev. Stat. § 9:3258. Lessor's right to own, control, use, enjoy, protect and dispose of property and things; La. Const. Art. VII, § 23. Adjustment of Ad Valorem Tax Millages; La. Rev. Stat. § 40:1796. Preemption of state law; La. Rev. Stat. § 47:1705. Information supplied to assessor and legislative auditor by tax recipient agencies; additional notices; La. Rev. Stat. § 14:95. Illegal carrying of weapons; La. Rev. Stat. § 14:95. Illegal carrying of weapons; La. Rev. Stat. § 9:3258. Lessor's right to own, control, use, enjoy, protect and dispose of property and things; La. Rev. Stat. § 4:444. Designation of athletic teams</t>
  </si>
  <si>
    <t>La. Rev. Stat. § 45:844.48. Requirements prior to local governmental entity providing cable television or telecommunications or advanced services; La. Rev. Stat. § 45:844.49. Feasibility study; public hearings; La. Rev. Stat. § 45:844.50. Referendum; La. Rev. Stat. § 844.53. General operating limitations; La. Rev. Stat. § 844.53. General operating limitations; La. Rev. Stat. § 844.53. General operating limitations; La. Rev. Stat. § 844.53. General operating limitations; La. Rev. Stat. § 844.53. General operating limitations</t>
  </si>
  <si>
    <t>La. Rev. Stat. § 33:1995. Sick leave; La. Rev. Stat. § 33:2214. Annual vacation; sick leave; recovery from third persons; La. Rev. Stat. § 500.2. School bus operators; extended sick leave; La. Rev. Stat. § 17:1201. Amount of sick leave; reimbursement; injury on the job; La. Rev. Stat. § 17:3311. Sick leave for unclassified; academic personnel; La. Rev. Stat. § 17:3311. Sick leave for unclassified; academic personnel; La. Rev. Stat. § 17:1206.2. Employees; extended sick leave</t>
  </si>
  <si>
    <t>La. Rev. Stat. § 4:444. Designation of athletic teams; La. Rev. Stat. § 4:443. Definitions</t>
  </si>
  <si>
    <t>Me. Rev. Stat. tit. 25, § 2011. State preemption; Me. Rev. Stat. tit. 25, § 2014. Government firearms or firearms owners registry prohibited; Me. Rev. Stat. tit. 30-A, § 706-A. Limitation on county assessments; Me. Rev. Stat. tit. 30-A, § 706-A. Limitation on county assessments; Me. Rev. Stat. tit. 30-A, § 706-A. Limitation on county assessments; Me. Rev. Stat. tit. 30-A, § 5721-A. Limitation on municipal property tax levy; Me. Rev. Stat. tit. 30-A, § 5721-A. Limitation on municipal property tax levy</t>
  </si>
  <si>
    <t>Me. Rev. Stat. tit. 25, § 2011. State preemption; Me. Rev. Stat. tit. 25, § 2014. Government firearms or firearms owners registry prohibited</t>
  </si>
  <si>
    <t>Me. Rev. Stat. tit. 30-A, § 706-A. Limitation on county assessments; Me. Rev. Stat. tit. 30-A, § 706-A. Limitation on county assessments</t>
  </si>
  <si>
    <t>Me. Rev. Stat. tit. 30-A, § 706-A. Limitation on county assessments</t>
  </si>
  <si>
    <t>Me. Rev. Stat. tit. 30-A, § 5721-A. Limitation on municipal property tax levy; Me. Rev. Stat. tit. 30-A, § 5721-A. Limitation on municipal property tax levy</t>
  </si>
  <si>
    <t>Me. Rev. Stat. tit. 30-A, § 5721-A. Limitation on municipal property tax levy</t>
  </si>
  <si>
    <t>Me. Rev. Stat. tit. 25, § 2011. State preemption; Me. Rev. Stat. tit. 25, § 2014. Government firearms or firearms owners registry prohibited; Me. Rev. Stat. tit. 30-A, § 706-A. Limitation on county assessments; Me. Rev. Stat. tit. 30-A, § 706-A. Limitation on county assessments; Me. Rev. Stat. tit. 30-A, § 706-A. Limitation on county assessments; Me. Rev. Stat. tit. 30-A, § 5721-A. Limitation on municipal property tax levy; Me. Rev. Stat. tit. 30-A, § 5721-A. Limitation on municipal property tax levy; Me. Rev. Stat. tit. 26, § 637. Earned paid leave</t>
  </si>
  <si>
    <t>Me. Rev. Stat. tit. 26, § 637. Earned paid leave</t>
  </si>
  <si>
    <t>An employer that employs more than 10 employees in the usual and regular course of business for more than 120 days in any calendar year shall permit each employee to earn paid leave based on the employee’s base pay as provided in this section. Me. Rev. Stat. tit. 30-A, § 5721-A sec. 2.</t>
  </si>
  <si>
    <t>Me. Rev. Stat. tit. 25, § 2011. State preemption; Me. Rev. Stat. tit. 25, § 2014. Government firearms or firearms owners registry prohibited; Me. Rev. Stat. tit. 30-A, § 706-A. Limitation on county assessments; Me. Rev. Stat. tit. 30-A, § 706-A. Limitation on county assessments; Me. Rev. Stat. tit. 30-A, § 706-A. Limitation on county assessments; Me. Rev. Stat. tit. 30-A, § 5721-A. Limitation on municipal property tax levy; Me. Rev. Stat. tit. 30-A, § 5721-A. Limitation on municipal property tax levy; Me. Rev. Stat. tit. 26, § 637. Earned paid leave; Me. Rev. Stat. tit. 25, § 2011. State preemption; Me. Rev. Stat. tit. 26, § 637. Earned paid leave</t>
  </si>
  <si>
    <t>Md. Pub. Safety Code Ann. § 5-134. Restrictions on sale, rental, or transfer of regulated firearms; Md. Pub. Safety Code § 5-133. Restrictions on possession of regulated firearms; Md. Pub. Safety Code § 5-104. Preemption by State; Md. Code, Crim. Law § 4-209. Regulation of weapons and ammunition; Md. Code § 3–1302. Construction of existing paid leave plans; Preemption; Md. Code, Tax-Property § 6-308.  Procedure to increase taxes; Md. Code, Tax-Property § 6-308.  Procedure to increase taxes; Md. Pub. Safety Code § 5-101. Definitions; Md. Code, Tax – Property § 8-103. Formula for assessment</t>
  </si>
  <si>
    <t>Md. Code, Crim. Law § 4-209. Regulation of weapons and ammunition; Md. Pub. Safety Code § 5-104. Preemption by State; Md. Pub. Safety Code § 5-133. Restrictions on possession of regulated firearms; Md. Pub. Safety Code Ann. § 5-134. Restrictions on sale, rental, or transfer of regulated firearms; Md. Pub. Safety Code § 5-101. Definitions</t>
  </si>
  <si>
    <t>Md. Pub. Safety Code § 5-133. Restrictions on possession of regulated firearms; Md. Code, Crim. Law § 4-209. Regulation of weapons and ammunition; Md. Pub. Safety Code Ann. § 5-134. Restrictions on sale, rental, or transfer of regulated firearms; Md. Pub. Safety Code § 5-101. Definitions</t>
  </si>
  <si>
    <t>Md. Code § 3–1302. Construction of existing paid leave plans; Preemption; Md. Code § 3–1302. Construction of existing paid leave plans; Preemption</t>
  </si>
  <si>
    <t>Sick leave preemption does not apply to certain private industry and state or local government employees. Md. Code § 3-1303.</t>
  </si>
  <si>
    <t>Md. Code § 3–1302. Construction of existing paid leave plans; Preemption</t>
  </si>
  <si>
    <t>Md. Code Labor and Employment § 3-1304. Employers subject to subtitle; Rate of accrual; Md. State Personnel and Pensions Code § 9-1108. Paid parental leave for employees in the executive branch of State government.</t>
  </si>
  <si>
    <t>Paid leave applies to employers who employ 15 or more employees. Md. Code Labor and Employment § 3-1304(a).</t>
  </si>
  <si>
    <t>Md. Code § 3-1301. Definitions; Md. Code Labor and Employment § 3-1304. Employers subject to subtitle; Rate of accrual; Md. State Personnel and Pensions Code § 9-1108. Paid parental leave for employees in the executive branch of State government.</t>
  </si>
  <si>
    <t>An employer that employs 15 or more employees shall provide an employee with earned sick and safe leave that is paid at the same wage rate as the employee normally earns. Md. Code Labor and Employment § 3-1304(a)(1)(i).</t>
  </si>
  <si>
    <t>Md. Code, Tax-Property § 6-308.  Procedure to increase taxes; Md. Code, Tax-Property § 6-308.  Procedure to increase taxes</t>
  </si>
  <si>
    <t>Md. Code, Tax-Property § 6-308.  Procedure to increase taxes</t>
  </si>
  <si>
    <t>Md. Code, Tax – Property § 8-103. Formula for assessment</t>
  </si>
  <si>
    <t>Md. Code, Tax – Property § 8-103. Formula for assessment; Md. Code, Tax - Property §1-101. Definitions</t>
  </si>
  <si>
    <t>Md. Code Labor and Employment § 3-1304. Employers subject to subtitle; Rate of accrual; Md. Code § 3-1301. Definitions; Md. State Personnel and Pensions Code § 9-1108. Paid parental leave for employees in the executive branch of State government.</t>
  </si>
  <si>
    <t>Md. Code Labor and Employment § 3-1304. Employers subject to subtitle; Rate of accrual</t>
  </si>
  <si>
    <t>Md. Code Labor and Employment § 3-1304. Employers subject to subtitle; Rate of accrual; Md. Code § 3-1301. Definitions</t>
  </si>
  <si>
    <t>Md. Code, Tax – Property § 8-103. Formula for assessment; Md. Code, Tax - Property §1-101. Definitions; Md. Code, Tax - Property §1-101. Definitions</t>
  </si>
  <si>
    <t>Md. Code Labor and Employment § 3-1304. Employers subject to subtitle; Rate of accrual; Md. Labor and Employment Code § 3-1706. Public health emergency leave.</t>
  </si>
  <si>
    <t>Md. Code Labor and Employment § 3-1304. Employers subject to subtitle; Rate of accrual; Md. Code § 3-1301. Definitions; Md. Labor and Employment Code § 3-1706. Public health emergency leave.</t>
  </si>
  <si>
    <t>Md. Pub. Safety Code Ann. § 5-134. Restrictions on sale, rental, or transfer of regulated firearms; Md. Pub. Safety Code § 5-133. Restrictions on possession of regulated firearms; Md. Pub. Safety Code § 5-104. Preemption by State; Md. Code, Crim. Law § 4-209. Regulation of weapons and ammunition; Md. Code § 3–1302. Construction of existing paid leave plans; Preemption; Md. Code, Tax-Property § 6-308.  Procedure to increase taxes; Md. Code, Tax-Property § 6-308.  Procedure to increase taxes; Md. Code, Tax – Property § 8-103. Formula for assessment; Md. Pub. Safety Code § 5-101. Definitions</t>
  </si>
  <si>
    <t>Mass. Gen. Laws ch. 40P, § 5. Preemption; Mass. Gen. Laws ch. 59, § 21C. Limitations on total taxes assessed; determination by voters; Mass. Gen. Laws ch. 40P, § 4. General prohibition; exception</t>
  </si>
  <si>
    <t>Mass. Gen. Laws ch. 40P, § 5. Preemption; Mass. Gen. Laws ch. 40P, § 3. Definition of rent control</t>
  </si>
  <si>
    <t>Mass. Gen. Laws ch. 40P, § 5. Preemption</t>
  </si>
  <si>
    <t>Mass. Gen. Laws ch. 40P, § 4. General prohibition; exception</t>
  </si>
  <si>
    <t>Mass. Gen. Laws ch. 59, § 21C. Limitations on total taxes assessed; determination by voters</t>
  </si>
  <si>
    <t>Mich. Comp. Laws § 123.1384. Information requested, required, or excluded on application for employment or during interview process; Mich. Comp. Laws § 123.1102. Regulation of pistols, other firearms, or pneumatic guns by local government; prohibition; Mich. Comp. Laws Ann. § 484.2252. Telecommunication services offered by public entity.; Mich. Comp. Laws § 123.1388. Paid or unpaid leave time; Mich. Comp. Laws § 123.411 Control of rent charged for leasing of residential property; powers of local government unit; Mich. Const. Art. IX, § 31. Levying tax or increasing rate of existing tax; maximum tax rate on new base; increase in assessed valuation of property; exceptions to limitations; Mich. Comp. Laws § 117.3. Mandatory charter provisions; Mich. Const. Art. IX, § 6. Real and tangible personal property; limitation on general ad valorem taxes; adoption and alteration of separate tax limitations; exceptions to limitations; property tax on school district extending into 2 or more counties; Mich. Comp. Laws § 211.27a. Taxable value; determination; assessment; adjustment; limitation; "transfer of ownership" defined; qualified agricultural property; notice of transfer of property; Mich. Const. Art. IX, § 3. Property taxation; uniformity, assessments, classes; increases in statutory limits; Mich. Comp. Laws § 211.34d. Tabulation of taxable values; computation of amounts; calculation of millage reduction fractions; transmittal of computations; delivery of signed statement; certification; tax levy; limitation on number of mills; application of millage reduction fraction or limitation; voter approval of tax levy; incorrect millage reduction fraction; recalculation and rounding of fractions; publication of inflation rate; permanent reduction in maximum rates; Mich. Comp. Laws § 408.962. Definitions; Mich. Comp. Laws § 408.964. Use of paid medical leave; purposes; notice, procedural, and documentation requirements</t>
  </si>
  <si>
    <t>Mich. Comp. Laws § 123.1384. Information requested, required, or excluded on application for employment or during interview process</t>
  </si>
  <si>
    <t>Mich. Comp. Laws § 123.1384. Information requested, required, or excluded on application for employment or during interview process; Mich. Comp. Laws § 123.1383. Definitions</t>
  </si>
  <si>
    <t>Mich. Exec. Directive 2018-4</t>
  </si>
  <si>
    <t>Mich. Comp. Laws § 123.1102. Regulation of pistols, other firearms, or pneumatic guns by local government; prohibition</t>
  </si>
  <si>
    <t>Mich. Comp. Laws § 123.1102 regulates pistols specifically.</t>
  </si>
  <si>
    <t>Mich. Comp. Laws Ann. § 484.2252. Telecommunication services offered by public entity.</t>
  </si>
  <si>
    <t>Mich. Comp. Laws § 123.1388. Paid or unpaid leave time; Mich. Comp. Laws § 408.962. Definitions; Mich. Comp. Laws § 408.964. Use of paid medical leave; purposes; notice, procedural, and documentation requirements</t>
  </si>
  <si>
    <t>Mich. Comp. Laws § 408.963. Paid medical leave.; Mich. Comp. Laws § 408.964. Use of paid medical leave; purposes; notice, procedural, and documentation requirements</t>
  </si>
  <si>
    <t>Mich. Comp. Laws § 408.962. Definitions</t>
  </si>
  <si>
    <t>Employer” means any person, firm, business, educational institution, nonprofit agency, corporation, limited liability company, government entity, or other entity that employs 50 or more individuals. Mich. Comp. Laws § 408.962.</t>
  </si>
  <si>
    <t>Mich. Comp. Laws § 123.411 Control of rent charged for leasing of residential property; powers of local government unit</t>
  </si>
  <si>
    <t>Mich. Const. Art. IX, § 31. Levying tax or increasing rate of existing tax; maximum tax rate on new base; increase in assessed valuation of property; exceptions to limitations</t>
  </si>
  <si>
    <t>Mich. Const. Art. IX, § 6. Real and tangible personal property; limitation on general ad valorem taxes; adoption and alteration of separate tax limitations; exceptions to limitations; property tax on school district extending into 2 or more counties; Mich. Comp. Laws § 117.3. Mandatory charter provisions</t>
  </si>
  <si>
    <t>Mich. Const. Art. IX, § 6. Real and tangible personal property; limitation on general ad valorem taxes; adoption and alteration of separate tax limitations; exceptions to limitations; property tax on school district extending into 2 or more counties</t>
  </si>
  <si>
    <t>Mich. Comp. Laws § 211.27a. Taxable value; determination; assessment; adjustment; limitation; "transfer of ownership" defined; qualified agricultural property; notice of transfer of property; Mich. Const. Art. IX, § 3. Property taxation; uniformity, assessments, classes; increases in statutory limits</t>
  </si>
  <si>
    <t>Mich. Comp. Laws § 211.34d. Tabulation of taxable values; computation of amounts; calculation of millage reduction fractions; transmittal of computations; delivery of signed statement; certification; tax levy; limitation on number of mills; application of millage reduction fraction or limitation; voter approval of tax levy; incorrect millage reduction fraction; recalculation and rounding of fractions; publication of inflation rate; permanent reduction in maximum rates</t>
  </si>
  <si>
    <t>Mich. Comp. Laws § 408.964. Use of paid medical leave; purposes; notice, procedural, and documentation requirements</t>
  </si>
  <si>
    <t>Mich. Comp. Laws § 408.964. Use of paid medical leave; purposes; notice, procedural, and documentation requirements; Mich. Comp. Laws § 408.963. Paid medical leave.</t>
  </si>
  <si>
    <t>The provision that required family medical leave was voided on July 19, 2022. Justice v. Nessel (Mich.Ct.Cl. July 19, 2022) 2022 WL 17548484.</t>
  </si>
  <si>
    <t>Minn. Stat. § 471.633. Firearms; Minn. Stat. Ann. § 237.19. Municipal telecommunications services; Minn. Stat. § 471.9996. Rent Control Prohibited.; Minn. Stat. § 275.71. Levy limits; Minn. Stat. § 624.717. Local Regulation; Minn. Stat. § 624.7131. Transferee permit; penalty; Minn. Stat. § 624.7132. Report of transfer; Minn. Stat. § 624.7191. Metal-Penetrating bullets; Minn. Stat. § 127A.48. Adjustment of net tax capacity</t>
  </si>
  <si>
    <t>Minn. Stat. § 471.633. Firearms; Minn. Stat. § 624.717. Local Regulation; Minn. Stat. § 624.7131. Transferee permit; penalty; Minn. Stat. § 624.7132. Report of transfer; Minn. Stat. § 624.7191. Metal-Penetrating bullets</t>
  </si>
  <si>
    <t>Minn. Stat. § 624.717. Local Regulation; Minn. Stat. § 624.7131. Transferee permit; penalty; Minn. Stat. § 624.7132. Report of transfer; Minn. Stat. § 624.7191. Metal-Penetrating bullets; Minn. Stat. § 609.67. Machine guns and short-barreled shotguns; Minn. Stat. § 471.633. Firearms</t>
  </si>
  <si>
    <t>Minn. Stat. § 624.7132. Report of transfer; Minn. Stat. § 624.7132. Report of transfer</t>
  </si>
  <si>
    <t>Minnesota regulates transfer of pistols and semiautomatic military style assault weapons. Minn. Stat. § 624.7132.</t>
  </si>
  <si>
    <t>Minn. Stat. Ann. § 237.19. Municipal telecommunications services</t>
  </si>
  <si>
    <t>Minn. Stat. § 471.9996. Rent Control Prohibited.</t>
  </si>
  <si>
    <t>Minn. Stat. § 127A.48. Adjustment of net tax capacity</t>
  </si>
  <si>
    <t>Minn. Stat. § 275.71. Levy limits; Minn. Stat. § 275.71. Levy limits</t>
  </si>
  <si>
    <t>Minn. Stat. § 275.73. Elections for additional levies; Minn. Stat. § 275.74. State regulation of levies.</t>
  </si>
  <si>
    <t>Minn. Stat. § 471.633. Firearms; Minn. Stat. Ann. § 237.19. Municipal telecommunications services; Minn. Stat. § 471.9996. Rent Control Prohibited.; Minn. Stat. § 275.71. Levy limits; Minn. Stat. § 624.717. Local Regulation; Minn. Stat. § 624.7131. Transferee permit; penalty; Minn. Stat. § 624.7132. Report of transfer; Minn. Stat. § 624.7191. Metal-Penetrating bullets; Minn. Stat. § 127A.48. Adjustment of net tax capacity; Minn. Stat. § 624.717. Local Regulation</t>
  </si>
  <si>
    <t>Minn. Stat. § 471.9996. Rent Control Prohibited.; Minn. Stat. § 471.9996. Rent Control Prohibited.</t>
  </si>
  <si>
    <t>Minn. Stat. § 275.71. Levy limits; Minn. Stat. § 275.71. Levy limits; Minn. Stat. § 275.71. Levy limits</t>
  </si>
  <si>
    <t>Minn. Stat. § 471.633. Firearms; Minn. Stat. Ann. § 237.19. Municipal telecommunications services; Minn. Stat. § 471.9996. Rent Control Prohibited.; Minn. Stat. § 275.71. Levy limits; Minn. Stat. § 624.717. Local Regulation; Minn. Stat. § 624.7131. Transferee permit; penalty; Minn. Stat. § 624.7132. Report of transfer; Minn. Stat. § 624.7191. Metal-Penetrating bullets; Minn. Stat. § 127A.48. Adjustment of net tax capacity; Minn. Stat. § 624.717. Local Regulation; Minn. Stat. § 275.71. Levy limits</t>
  </si>
  <si>
    <t>Miss. Code Ann. §17-25-33. Prohibition against law, rule, ordinance, etc. interfering with employer’s ability to be informed about employee or potential employee background.; Miss. Code Ann. §17-1-51. Establishing a mandatory, minimum living wage rate, minimum number of vacation or sick days that would regulate how private employer pays employees prohibited; legislative findings.; Miss. Code Ann. § 45-9-51. Prohibition against adoption of certain ordinances.Miss. Code Ann. § 45-9-51. Prohibition against adoption of certain ordinances.; Miss. Code Ann. § 21-17-5. Powers of governing authorities; Miss. Code Ann. § 27-39-320. Amount of levy; limitations as to increases.; Miss. Code Ann. § 27-39-321. Limitation on increases of property taxes; special ad valorem tax to cover shortfalls.; Miss. Code Ann. § 37-57-107. Limitation on aggregate receipts from taxes for school purposes; disposition of excess receipts.</t>
  </si>
  <si>
    <t>Miss. Code Ann. §17-25-33. Prohibition against law, rule, ordinance, etc. interfering with employer’s ability to be informed about employee or potential employee background.</t>
  </si>
  <si>
    <t>Miss. Code Ann. § 45-9-51. Prohibition against adoption of certain ordinances.Miss. Code Ann. § 45-9-51. Prohibition against adoption of certain ordinances.</t>
  </si>
  <si>
    <t>In an attorney general opinion, Mississippi ruled that a city council has no authority to ban gun shows. Miss. Op. Att’y Gen. 2006-00220</t>
  </si>
  <si>
    <t>Miss. Code Ann. § 45-9-53. Exceptions; procedure for challenging ordinances; county or municipal programs to purchase weapons from citizens.</t>
  </si>
  <si>
    <t>A citizen of this state, or a person licensed to carry a concealed pistol or revolver under Section 45-9-101, or a person licensed to carry a concealed pistol or revolver with the endorsement under Section 97-37-7, who is adversely affected by an ordinance or posted written notice adopted by a county or municipality in violation of this section may file suit for declarative and injunctive relief against a county or municipality in the circuit court which shall have jurisdiction over the county or municipality where the violation of this section occurs. Miss. Code Ann. § 45-9-53. (5)(a).</t>
  </si>
  <si>
    <t>Miss. Code Ann. §17-1-51. Establishing a mandatory, minimum living wage rate, minimum number of vacation or sick days that would regulate how private employer pays employees prohibited; legislative findings.</t>
  </si>
  <si>
    <t>Paid leave preemption is limited to private employees. Miss. Code Ann. §17-1-51(1).</t>
  </si>
  <si>
    <t>Miss. Code Ann. § 21-17-5. Powers of governing authorities</t>
  </si>
  <si>
    <t>Miss. Code Ann. § 27-39-320. Amount of levy; limitations as to increases.; Miss. Code Ann. § 37-57-107. Limitation on aggregate receipts from taxes for school purposes; disposition of excess receipts.; Miss. Code Ann. § 27-39-321. Limitation on increases of property taxes; special ad valorem tax to cover shortfalls.</t>
  </si>
  <si>
    <t>Miss. Code Ann. § 27-39-320. Amount of levy; limitations as to increases.; Miss. Code Ann. § 27-39-321. Limitation on increases of property taxes; special ad valorem tax to cover shortfalls.; Miss. Code Ann. § 37-57-107. Limitation on aggregate receipts from taxes for school purposes; disposition of excess receipts.</t>
  </si>
  <si>
    <t>Miss. Code Ann. § 27-39-321. Limitation on increases of property taxes; special ad valorem tax to cover shortfalls.</t>
  </si>
  <si>
    <t>Miss. Code Ann. §17-25-33. Prohibition against law, rule, ordinance, etc. interfering with employer’s ability to be informed about employee or potential employee background.; Miss. Code Ann. §17-1-51. Establishing a mandatory, minimum living wage rate, minimum number of vacation or sick days that would regulate how private employer pays employees prohibited; legislative findings.; Miss. Code Ann. § 21-17-5. Powers of governing authorities; Miss. Code Ann. § 27-39-320. Amount of levy; limitations as to increases.; Miss. Code Ann. § 27-39-321. Limitation on increases of property taxes; special ad valorem tax to cover shortfalls.; Miss. Code Ann. § 37-57-107. Limitation on aggregate receipts from taxes for school purposes; disposition of excess receipts.; Miss. Code Ann. § 45-9-51. Prohibition against adoption of certain ordinances.; Miss. Code Ann. § 37-97-1. Designation of athletic teams</t>
  </si>
  <si>
    <t>Miss. Code Ann. § 45-9-51. Prohibition against adoption of certain ordinances.</t>
  </si>
  <si>
    <t>Miss. Code Ann. § 37-97-1. Designation of athletic teams</t>
  </si>
  <si>
    <t>Miss. Code Ann. §17-25-33. Prohibition against law, rule, ordinance, etc. interfering with employer’s ability to be informed about employee or potential employee background.; Miss. Code Ann. §17-1-51. Establishing a mandatory, minimum living wage rate, minimum number of vacation or sick days that would regulate how private employer pays employees prohibited; legislative findings.; Miss. Code Ann. § 21-17-5. Powers of governing authorities; Miss. Code Ann. § 27-39-320. Amount of levy; limitations as to increases.; Miss. Code Ann. § 27-39-321. Limitation on increases of property taxes; special ad valorem tax to cover shortfalls.; Miss. Code Ann. § 37-57-107. Limitation on aggregate receipts from taxes for school purposes; disposition of excess receipts.; Miss. Code Ann. § 37-97-1. Designation of athletic teams; Miss. Code Ann. § 45-9-51. Prohibition against adoption of certain ordinances.; Miss. Code Ann. § 37-13-2. Critical race theory in public institutions of higher learning, community/junior colleges, school districts or public schools</t>
  </si>
  <si>
    <t>Miss. Code Ann. § 37-13-2. Critical race theory in public institutions of higher learning, community/junior colleges, school districts or public schools</t>
  </si>
  <si>
    <t>Mo. Rev. Stat. § 21.750. Firearms legislation preemption by general assembly, exceptions — limitation on civil recovery against firearms or ammunitions manufacturers, when, exception; Mo. Rev. Stat. § 392.410. Certificate of public convenience and necessity required, exception--certificate of interexchange service authority, required when--duration of certificates--temporary certificates, issued when--political subdivisions restricted from providing certain telecommunications services or facilities; Mo. Rev. Stat. § 441.043.  Counties and cities not to adopt ordinances regulating rents of private or commercial property, exceptions.; Mo. Rev. Stat. § 137.055. County commission to fix rate of tax, when, exceptions—public hearing to be held, when, notice, effect; Mo. Const. Art. X, § 11(b). Limitations on local tax rates.; Mo. Rev. Stat. § 94.250. Maximum rate of tax — how increased — extension of period of increase; Mo. Rev. Stat. § 137.065. Limit of county taxes — increase, election, ballot — reduction not necessary, when; Mo. Rev. Stat. § 94.010. Assessment of property, how made—equalization—correction of books; Mo. Const. Art X. § 22. Political subdivisions to receive voter approval for increases in taxes and fees—rollbacks may be required—limitation not applicable to taxes for bonds.; Mo. Rev. Stat. § 137.073. Definitions — revision of prior levy, when, procedure — calculation of state aid for public schools, taxing authority’s duties; Mo. Rev. Stat. § 290.528. Law not to supersede more favorable existing law; Mo. Rev. Stat. § 84.730. Board of police — annual budget estimate — appropriations (Kansas City)</t>
  </si>
  <si>
    <t>Mo. Rev. Stat. § 21.750. Firearms legislation preemption by general assembly, exceptions — limitation on civil recovery against firearms or ammunitions manufacturers, when, exception</t>
  </si>
  <si>
    <t>Mo. Rev. Stat. § 392.410. Certificate of public convenience and necessity required, exception--certificate of interexchange service authority, required when--duration of certificates--temporary certificates, issued when--political subdivisions restricted from providing certain telecommunications services or facilities</t>
  </si>
  <si>
    <t>Political subdivisions may provide telecommunication services for its own use and for Internet-type services. Mo. Rev. Stat. § 392.410(7.).</t>
  </si>
  <si>
    <t>Mo. Rev. Stat. § 290.528. Law not to supersede more favorable existing law</t>
  </si>
  <si>
    <t>Mo. Rev. Stat. § 290.528. Law not to supersede more favorable existing law; Mo. Rev. Stat. § 290.528. Law not to supersede more favorable existing law</t>
  </si>
  <si>
    <t>Mo. Rev. Stat. § 290.528. Minimum wage and employment benefits, limitations on political subdivisions.</t>
  </si>
  <si>
    <t>Mo. Rev. Stat. § 441.043.  Counties and cities not to adopt ordinances regulating rents of private or commercial property, exceptions.</t>
  </si>
  <si>
    <t>Mo. Rev. Stat. § 137.055. County commission to fix rate of tax, when, exceptions—public hearing to be held, when, notice, effect</t>
  </si>
  <si>
    <t>Mo. Rev. Stat. § 137.055. County commission to fix rate of tax, when, exceptions—public hearing to be held, when, notice, effect; Mo. Rev. Stat. § 137.055. County commission to fix rate of tax, when, exceptions—public hearing to be held, when, notice, effect</t>
  </si>
  <si>
    <t>Mo. Const. Art. X, § 11(b). Limitations on local tax rates.; Mo. Rev. Stat. § 94.250. Maximum rate of tax — how increased — extension of period of increase; Mo. Rev. Stat. § 137.065. Limit of county taxes — increase, election, ballot — reduction not necessary, when; Mo. Rev. Stat. § 92.010. Maximum rate of levy for general purposes—method of increase (St. Louis).</t>
  </si>
  <si>
    <t>Mo. Rev. Stat. § 94.250. Maximum rate of tax — how increased — extension of period of increase; Mo. Rev. Stat. § 137.065. Limit of county taxes — increase, election, ballot — reduction not necessary, when</t>
  </si>
  <si>
    <t>Mo. Const. Art X. § 22. Political subdivisions to receive voter approval for increases in taxes and fees—rollbacks may be required—limitation not applicable to taxes for bonds.; Mo. Rev. Stat. § 137.073. Definitions — revision of prior levy, when, procedure — calculation of state aid for public schools, taxing authority’s duties</t>
  </si>
  <si>
    <t>Mo. Const. Art X. § 22. Political subdivisions to receive voter approval for increases in taxes and fees—rollbacks may be required—limitation not applicable to taxes for bonds.; Mo. Rev. Stat. § 137.073. Definitions — revision of prior levy, when, procedure — calculation of state aid for public schools, taxing authority’s duties; Mo. Rev. Stat. § 137.073. Definitions — revision of prior levy, when, procedure — calculation of state aid for public schools, taxing authority’s duties</t>
  </si>
  <si>
    <t>Mo. Rev. Stat. § 137.073. Definitions — revision of prior levy, when, procedure — calculation of state aid for public schools, taxing authority’s duties</t>
  </si>
  <si>
    <t>In Kansas City, the city is required to appropriate up to one-fifth of all general revenue funds to the state police board which oversees law enforcement for the city. Mo. Rev. Stat. § 84.730.</t>
  </si>
  <si>
    <t>Mo. Rev. Stat. § 21.750. Firearms legislation preemption by general assembly, exceptions — limitation on civil recovery against firearms or ammunitions manufacturers, when, exception; Mo. Rev. Stat. § 392.410. Certificate of public convenience and necessity required, exception--certificate of interexchange service authority, required when--duration of certificates--temporary certificates, issued when--political subdivisions restricted from providing certain telecommunications services or facilities; Mo. Rev. Stat. § 441.043.  Counties and cities not to adopt ordinances regulating rents of private or commercial property, exceptions.; Mo. Rev. Stat. § 137.055. County commission to fix rate of tax, when, exceptions—public hearing to be held, when, notice, effect; Mo. Const. Art. X, § 11(b). Limitations on local tax rates.; Mo. Rev. Stat. § 94.250. Maximum rate of tax — how increased — extension of period of increase; Mo. Rev. Stat. § 137.065. Limit of county taxes — increase, election, ballot — reduction not necessary, when; Mo. Rev. Stat. § 94.010. Assessment of property, how made—equalization—correction of books; Mo. Const. Art X. § 22. Political subdivisions to receive voter approval for increases in taxes and fees—rollbacks may be required—limitation not applicable to taxes for bonds.; Mo. Rev. Stat. § 137.073. Definitions — revision of prior levy, when, procedure — calculation of state aid for public schools, taxing authority’s duties; Mo. Rev. Stat. § 84.730. Board of police — annual budget estimate — appropriations (Kansas City); Mo. Rev. Stat. § 290.528. Minimum wage and employment benefits, limitations on political subdivisions.; Mo. Rev. Stat. § 67.030. Governing body may revise budget, limits—approval—budget decrease for law enforcement, injunctive relief when</t>
  </si>
  <si>
    <t>Mo. Rev. Stat. § 290.528. Minimum wage and employment benefits, limitations on political subdivisions.; Mo. Rev. Stat. § 290.528. Minimum wage and employment benefits, limitations on political subdivisions.</t>
  </si>
  <si>
    <t>Mo. Rev. Stat. § 84.730. Board of police — annual budget estimate — appropriations (Kansas City); Mo. Rev. Stat. § 67.030. Governing body may revise budget, limits—approval—budget decrease for law enforcement, injunctive relief when</t>
  </si>
  <si>
    <t>Mo. Rev. Stat. § 67.030. Governing body may revise budget, limits—approval—budget decrease for law enforcement, injunctive relief when</t>
  </si>
  <si>
    <t>In Kansas City, the city is required to appropriate up to one-fifth of all general revenue funds to the state police board which oversees law enforcement for the city. Mo. Rev. Stat. § 84.730. A taxpayer may file for injunctive relief if the budget is decreased for law enforcement "by an amount exceeding more than twelve percent relative to the proposed budgets of other departments of the political subdivision over a five-year aggregate amount." Mo. Rev. Stat. § 67.030.</t>
  </si>
  <si>
    <t>Mo. Rev. Stat. § 21.750. Firearms legislation preemption by general assembly, exceptions — limitation on civil recovery against firearms or ammunitions manufacturers, when, exception; Mo. Rev. Stat. § 392.410. Certificate of public convenience and necessity required, exception--certificate of interexchange service authority, required when--duration of certificates--temporary certificates, issued when--political subdivisions restricted from providing certain telecommunications services or facilities; Mo. Rev. Stat. § 441.043.  Counties and cities not to adopt ordinances regulating rents of private or commercial property, exceptions.; Mo. Rev. Stat. § 137.055. County commission to fix rate of tax, when, exceptions—public hearing to be held, when, notice, effect; Mo. Const. Art. X, § 11(b). Limitations on local tax rates.; Mo. Rev. Stat. § 94.250. Maximum rate of tax — how increased — extension of period of increase; Mo. Rev. Stat. § 137.065. Limit of county taxes — increase, election, ballot — reduction not necessary, when; Mo. Rev. Stat. § 94.010. Assessment of property, how made—equalization—correction of books; Mo. Const. Art X. § 22. Political subdivisions to receive voter approval for increases in taxes and fees—rollbacks may be required—limitation not applicable to taxes for bonds.; Mo. Rev. Stat. § 137.073. Definitions — revision of prior levy, when, procedure — calculation of state aid for public schools, taxing authority’s duties; Mo. Rev. Stat. § 67.030. Governing body may revise budget, limits—approval—budget decrease for law enforcement, injunctive relief when; Mo. Rev. Stat. § 290.528. Minimum wage and employment benefits, limitations on political subdivisions.; Mo. Rev. Stat. § 84.730. Board of police — annual budget estimate — appropriations (Kansas City)</t>
  </si>
  <si>
    <t>Mo. Rev. Stat. § 67.030. Governing body may revise budget, limits—approval—budget decrease for law enforcement, injunctive relief when; Mo. Rev. Stat. § 84.730. Board of police — annual budget estimate — appropriations (Kansas City)</t>
  </si>
  <si>
    <t>In Kansas City, the city is required to appropriate up to one-fourth of all general revenue funds to the state police board which oversees law enforcement for the city. Mo. Rev. Stat. § 84.730. A taxpayer may file for injunctive relief if the budget is decreased for law enforcement "by an amount exceeding more than twelve percent relative to the proposed budgets of other departments of the political subdivision over a five-year aggregate amount." Mo. Rev. Stat. § 67.030.</t>
  </si>
  <si>
    <t>Mo. Rev. Stat. § 84.730. Board of police — annual budget estimate — appropriations (Kansas City)</t>
  </si>
  <si>
    <t>Mont. Code Ann. § 7-1-111 Powers denied.; Mont. Code Ann. § 7-1-111 Powers denied.; Mont. Code Ann. § 45-8-351 Restriction on local government regulation of firearms.; Mont. Code Ann. § 2-17-603 Government competition with private internet services providers prohibited — exceptions.; Mont. Code Ann. § 15-10-420 Procedure for calculating levy.; Mont. Code Ann. § 20-9-331 Basic county tax for elementary equalization and other revenue for county equalization of elementary BASE funding program.; Mont. Code Ann. § 20-9-333 Basic county tax for high school equalization and other revenue for county equalization of high school BASE funding program.</t>
  </si>
  <si>
    <t>Mont. Code Ann. § 7-1-111 Powers denied.; Mont. Code Ann. § 7-1-111 Powers denied.; Mont. Code Ann. § 45-8-351 Restriction on local government regulation of firearms.</t>
  </si>
  <si>
    <t>Mont. Code Ann. § 45-8-351 Restriction on local government regulation of firearms.</t>
  </si>
  <si>
    <t>Except as provided in subsection (2), a county, city, town, consolidated local government, or other local government unit may not prohibit, register, tax, license, or regulate the purchase, sale or other transfer (including delay in purchase, sale, or other transfer), ownership, possession, transportation, use, or unconcealed carrying of any weapon, including a rifle, shotgun, handgun, or concealed handgun. Mont. Code Ann. § 45-8-351(1).</t>
  </si>
  <si>
    <t>Mont. Code Ann. § 2-17-603 Government competition with private internet services providers prohibited — exceptions.; Mont. Code Ann. § 2-17-603 Government competition with private internet services providers prohibited — exceptions.; Mont. Code § 2-17-602. Definitions</t>
  </si>
  <si>
    <t>Mont. Code Ann. § 2-17-603 Government competition with private internet services providers prohibited — exceptions.</t>
  </si>
  <si>
    <t>An agency or political subdivision may act as an internet services provider when providing advanced services that are not otherwise available from a private internet services provider within the jurisdiction served by the agency or political subdivision. Mont. Code Ann. § 2-17-603 (2)(b).</t>
  </si>
  <si>
    <t>Mont. Code Ann. § 20-9-331 Basic county tax for elementary equalization and other revenue for county equalization of elementary BASE funding program.; Mont. Code Ann. § 20-9-333 Basic county tax for high school equalization and other revenue for county equalization of high school BASE funding program.</t>
  </si>
  <si>
    <t>Mont. Code Ann. § 15-10-425 Mill levy election.; Mont. Code Ann. § 20-9-353 Additional financing for general fund — election for authorization to impose.</t>
  </si>
  <si>
    <t>Mont. Code Ann. § 15-10-420 Procedure for calculating levy.</t>
  </si>
  <si>
    <t>Mont. Code Ann. § 15-10-425 Mill levy election.</t>
  </si>
  <si>
    <t>Mont. Code Ann. § 2-17-603 Government competition with private internet services providers prohibited — exceptions.; Mont. Code Ann. § 15-10-420 Procedure for calculating levy.; Mont. Code Ann. § 20-9-331 Basic county tax for elementary equalization and other revenue for county equalization of elementary BASE funding program.; Mont. Code Ann. § 20-9-333 Basic county tax for high school equalization and other revenue for county equalization of high school BASE funding program.; Mont. Code Ann. § 7-1-111 Powers denied.; Mont. Code Ann. § 45-8-351 Restriction on local government regulation of firearms.</t>
  </si>
  <si>
    <t>Mont. Code Ann. § 7-1-111 Powers denied.; Mont. Code Ann. § 45-8-351 Restriction on local government regulation of firearms.</t>
  </si>
  <si>
    <t>Mont. Code Ann. § 7-1-111 Powers denied.; Mont. Code Ann. § 45-8-351 Restriction on local government regulation of firearms.; Mont. Code Ann. § 45-8-368. Prohibition of enforcement</t>
  </si>
  <si>
    <t>Possession, Purchase, Carrying, Transfer, Registration requirements, Sale, Licensing, Concealed carry, Ownership, Transportation, Enforcing federal firearm laws, The state preempts all firearm regulation</t>
  </si>
  <si>
    <t>Mont. Code Ann. § 2-17-603 Government competition with private internet services providers prohibited — exceptions.; Mont. Code Ann. § 15-10-420 Procedure for calculating levy.; Mont. Code Ann. § 20-9-331 Basic county tax for elementary equalization and other revenue for county equalization of elementary BASE funding program.; Mont. Code Ann. § 20-9-333 Basic county tax for high school equalization and other revenue for county equalization of high school BASE funding program.; Mont. Code Ann. § 7-1-111 Powers denied.; Mont. Code Ann. § 45-8-351 Restriction on local government regulation of firearms.; Mont. Code Ann. § 7-1-111 Powers denied.</t>
  </si>
  <si>
    <t>Mont. Code Ann. § 7-1-111 Powers denied.</t>
  </si>
  <si>
    <t>Mont. Code Ann. § 7-1-111 Powers denied.; Mont. Code Ann. § 45-8-351 Restriction on local government regulation of firearms.; Mont. Code Ann. § 45-8-368. Prohibition of enforcement; Mont. Code Ann. § 10-3-102. Limitations</t>
  </si>
  <si>
    <t>Possession, Purchase, Carrying, Transfer, Registration requirements, Sale, Licensing, Concealed carry, Ammunition, Ownership, Transportation, Enforcing federal firearm laws, The state preempts all firearm regulation</t>
  </si>
  <si>
    <t>Mont. Code Ann. § 7-1-111 Powers denied.; Mont. Code Ann. § 45-8-351 Restriction on local government regulation of firearms.; Mont. Code Ann. § 45-8-368. Prohibition of enforcement; Mont. Code Ann. § 10-3-102. Limitations; Mont. Code Ann. § 10-3-102. Limitations; Mont. Code Ann. § 45-8-351 Restriction on local government regulation of firearms.</t>
  </si>
  <si>
    <t>Mont. Code § 2-18-618. Sick leave—death benefit payout.</t>
  </si>
  <si>
    <t>Employees are not eligible to earn paid sick leave unless they have worked continuously for a minimum of 90 days. Mont. Code § 2-18-618.</t>
  </si>
  <si>
    <t>Mont. Code Ann. § 2-17-603 Government competition with private internet services providers prohibited — exceptions.; Mont. Code Ann. § 15-10-420 Procedure for calculating levy.; Mont. Code Ann. § 20-9-331 Basic county tax for elementary equalization and other revenue for county equalization of elementary BASE funding program.; Mont. Code Ann. § 20-9-333 Basic county tax for high school equalization and other revenue for county equalization of high school BASE funding program.; Mont. Code Ann. § 7-1-111 Powers denied.; Mont. Code Ann. § 45-8-351 Restriction on local government regulation of firearms.; Mont. Code Ann. § 7-1-111 Powers denied.; Mont. Code Ann. § 7-1-111 Powers denied.</t>
  </si>
  <si>
    <t>Mont. Code Ann. § 2-17-603 Government competition with private internet services providers prohibited — exceptions.; Mont. Code Ann. § 15-10-420 Procedure for calculating levy.; Mont. Code Ann. § 20-9-331 Basic county tax for elementary equalization and other revenue for county equalization of elementary BASE funding program.; Mont. Code Ann. § 20-9-333 Basic county tax for high school equalization and other revenue for county equalization of high school BASE funding program.; Mont. Code Ann. § 7-1-111 Powers denied.; Mont. Code Ann. § 45-8-351 Restriction on local government regulation of firearms.; Mont. Code Ann. § 7-1-111 Powers denied.; Mont. Code Ann. § 7-1-111 Powers denied.; Mont. Code § 49-2-307. Discrimination in education.</t>
  </si>
  <si>
    <t>Mont. Code § 49-2-307. Discrimination in education.</t>
  </si>
  <si>
    <t>Montana Attorney General Opinion Vol. 58, No. 1 - 2021 has interpreted Critical Race Theory and antiracism programming as discrimination in violation of Montana's Human Rights Act.</t>
  </si>
  <si>
    <t>Critical Race Theory, Systemic racism, Racial scapegoating, Racial stereotyping, Antiracism, One race is inherently superior to another, Individuals are inherently racist, whether consciously or unconsciously, An individual’s moral character is determined by their race , Individuals should feel discomfort, guilt, or psychological distress on account of their race</t>
  </si>
  <si>
    <t>Mont. Code § 49-2-307. Discrimination in education.; Mont. Op. Atty Gen. Vol. 58, No. 1 - 2021; Mont. Op. Atty Gen. Vol. 58, No. 1 - 2021; Mont. Op. Atty Gen. Vol. 58, No. 1 - 2021; Mont. Op. Atty Gen. Vol. 58, No. 1 - 2021; Mont. Op. Atty Gen. Vol. 58, No. 1 - 2021; Mont. Op. Atty Gen. Vol. 58, No. 1 - 2021</t>
  </si>
  <si>
    <t>Mont. Op. Atty Gen. Vol. 58, No. 1 - 2021; Mont. Op. Atty Gen. Vol. 58, No. 1 - 2021</t>
  </si>
  <si>
    <t>Mont. Op. Atty Gen. Vol. 58, No. 1 - 2021</t>
  </si>
  <si>
    <t>Mont. Code Ann. § 2-17-603 Government competition with private internet services providers prohibited — exceptions.; Mont. Code Ann. § 15-10-420 Procedure for calculating levy.; Mont. Code Ann. § 20-9-331 Basic county tax for elementary equalization and other revenue for county equalization of elementary BASE funding program.; Mont. Code Ann. § 20-9-333 Basic county tax for high school equalization and other revenue for county equalization of high school BASE funding program.; Mont. Code Ann. § 7-1-111 Powers denied.; Mont. Code Ann. § 45-8-351 Restriction on local government regulation of firearms.; Mont. Code Ann. § 7-1-111 Powers denied.; Mont. Code Ann. § 7-1-111 Powers denied.; Mont. Code § 49-2-307. Discrimination in education.; Mont. Code § 20-7-1306. Designation of athletic teams.</t>
  </si>
  <si>
    <t>Employees are not entitled to be paid sick leave until they have been continuously employed 90 days. Mont. Code § 2-18-618.</t>
  </si>
  <si>
    <t>Mont. Code § 20-7-1306. Designation of athletic teams.</t>
  </si>
  <si>
    <t>Mont. Code § 49-2-307. Discrimination in education.; Mont. Op. Atty Gen. Vol. 58, No. 1 - 2021</t>
  </si>
  <si>
    <t>Mont. Op. Atty Gen. Vol. 58, No. 1 - 2021; Mont. Op. Atty Gen. Vol. 58, No. 1 - 2021; Mont. Op. Atty Gen. Vol. 58, No. 1 - 2021; Mont. Op. Atty Gen. Vol. 58, No. 1 - 2021; Mont. Op. Atty Gen. Vol. 58, No. 1 - 2021</t>
  </si>
  <si>
    <t>Mont. Code Ann. § 2-17-603 Government competition with private internet services providers prohibited — exceptions.; Mont. Code Ann. § 15-10-420 Procedure for calculating levy.; Mont. Code Ann. § 20-9-331 Basic county tax for elementary equalization and other revenue for county equalization of elementary BASE funding program.; Mont. Code Ann. § 20-9-333 Basic county tax for high school equalization and other revenue for county equalization of high school BASE funding program.; Mont. Code Ann. § 7-1-111 Powers denied.; Mont. Code Ann. § 45-8-351 Restriction on local government regulation of firearms.; Mont. Code Ann. § 7-1-111 Powers denied.; Mont. Code Ann. § 7-1-111 Powers denied.; Mont. Code Ann. § 7-1-111 Powers denied.; Mont. Code § 20-7-1306. Designation of athletic teams.; Mont. Code § 49-2-307. Discrimination in education.</t>
  </si>
  <si>
    <t>Mont. Code Ann. § 7-1-111 Powers denied.; Mont. Code Ann. § 7-1-111 Powers denied.</t>
  </si>
  <si>
    <t>Mont. Op. Atty Gen. Vol. 58, No. 1 - 2021; Mont. Code § 49-2-307. Discrimination in education.</t>
  </si>
  <si>
    <t>Mont. Op. Atty Gen. Vol. 58, No. 1 - 2021; Mont. Code § 49-2-307. Discrimination in education.; Mont. Op. Atty Gen. Vol. 58, No. 1 - 2021; Mont. Op. Atty Gen. Vol. 58, No. 1 - 2021; Mont. Op. Atty Gen. Vol. 58, No. 1 - 2021; Mont. Op. Atty Gen. Vol. 58, No. 1 - 2021; Mont. Op. Atty Gen. Vol. 58, No. 1 - 2021</t>
  </si>
  <si>
    <t>Mont. Op. Atty Gen. Vol. 58, No. 1 - 2021; Mont. Code § 49-2-307. Discrimination in education.; Mont. Op. Atty Gen. Vol. 58, No. 1 - 2021</t>
  </si>
  <si>
    <t>Neb. Rev. Stat. §18-1703. Ownership, possession, and transportation of concealed handguns; power of cities and villages; existing ordinance, permit, or regulation; null and void; Neb. Rev. Stat. § 86-594. Agency or political subdivision of state; limitation on power; Neb. Rev. Stat. § 13-2808. Levy authorized; allocations; Neb. Rev. Stat. § 77-3446. Base limitation; defined; Neb. Rev. Stat. § 13-509.01. Cash balance; expenditure authorized; limitation; Neb. Rev. Stat. § 13-310. Formation of subdivision or district; special assessment; notice; copy to nonresident property owners; Neb. Rev. Stat. § 77-1601.02. Property tax request; procedure</t>
  </si>
  <si>
    <t>Neb. Rev. Stat. §18-1703. Ownership, possession, and transportation of concealed handguns; power of cities and villages; existing ordinance, permit, or regulation; null and void</t>
  </si>
  <si>
    <t>Localities are preempted from regulating the ownership, possession, or transportation of concealed handguns. Neb. Rev. Stat. §18-1703.</t>
  </si>
  <si>
    <t>Neb. Rev. Stat. § 86-594. Agency or political subdivision of state; limitation on power</t>
  </si>
  <si>
    <t>Neb. Rev. Stat. § 86-594. Agency or political subdivision of state; limitation on power; Neb. Rev. Stat. § 86-594. Agency or political subdivision of state; limitation on power</t>
  </si>
  <si>
    <t>Political subdivisions that are not public power suppliers shall not provide broadband or internet services, but this does not apply to political subdivisions that were authorized and providing services prior to January 1, 2005. Neb. Rev. Stat. § 86-594</t>
  </si>
  <si>
    <t>Neb. Rev. Stat. § 13-310. Formation of subdivision or district; special assessment; notice; copy to nonresident property owners; Neb. Rev. Stat. § 77-1601.02. Property tax request; procedure</t>
  </si>
  <si>
    <t>Neb. Rev. Stat. § 13-310. Formation of subdivision or district; special assessment; notice; copy to nonresident property owners</t>
  </si>
  <si>
    <t>Neb. Rev. Stat. § 77-1601.02. Property tax request; procedure</t>
  </si>
  <si>
    <t>Neb. Rev. Stat. § 77-3446. Base limitation; defined</t>
  </si>
  <si>
    <t>Neb. Rev. Stat. § 13-509.01. Cash balance; expenditure authorized; limitation; Neb. Rev. Stat. § 79-1029. Budget authority for general fund budget of expenditures; Neb. Rev. Stat. § 79-1023. School district; general fund budget of expenditures; limitation; department; certification</t>
  </si>
  <si>
    <t>Neb. Rev. Stat. § 13-509.01. Cash balance; expenditure authorized; limitation</t>
  </si>
  <si>
    <t>Neb. Rev. Stat. § 13-509.02. Cash balance; expenditure limitation; exceeded; when; section, how construed; Neb. Rev. Stat. § 79-1029. Budget authority for general fund budget of expenditures</t>
  </si>
  <si>
    <t>Neb. Rev. Stat. § 13-2808. Levy authorized; allocations; Neb. Rev. Stat. § 17-702. Property tax; general levy authorized; sale for delinquent taxes; additional levies; Neb. Rev. Stat. § 17-702. Property tax; general levy authorized; sale for delinquent taxes; additional levies; Neb. Rev. Stat. § 77-3442. Property tax levies; maximum levy; exceptions; Neb. Rev. Stat. Const. Art. VIII, § 5. County taxes; limitation; Neb. Rev. Stat. § 77-3443. Other political subdivisions; levy limit; levy request; governing body; duties; allocation of levy</t>
  </si>
  <si>
    <t>Neb. Rev. Stat. § 17-702. Property tax; general levy authorized; sale for delinquent taxes; additional levies; Neb. Rev. Stat. Const. Art. VIII, § 5. County taxes; limitation</t>
  </si>
  <si>
    <t>Neb. Rev. Stat. § 17-702. Property tax; general levy authorized; sale for delinquent taxes; additional levies; Neb. Rev. Stat. § 17-702. Property tax; general levy authorized; sale for delinquent taxes; additional levies; Neb. Rev. Stat. § 77-3442. Property tax levies; maximum levy; exceptions; Neb. Rev. Stat. § 77-3443. Other political subdivisions; levy limit; levy request; governing body; duties; allocation of levy</t>
  </si>
  <si>
    <t>Neb. Rev. Stat. § 77-3443. Other political subdivisions; levy limit; levy request; governing body; duties; allocation of levy</t>
  </si>
  <si>
    <t>Neb. Rev. Stat. § 13-310. Formation of subdivision or district; special assessment; notice; copy to nonresident property owners; Neb. Rev. Stat. § 77-1601.02. Property tax request; procedure; Neb. Rev. Stat. § 77-1601.02. Property tax request; procedure</t>
  </si>
  <si>
    <t>Neb. Rev. Stat. § 77-1601.02. Property tax request; procedure; Neb. Rev. Stat. § 77-1601.02. Property tax request; procedure</t>
  </si>
  <si>
    <t>Neb. Rev. Stat. §18-1703. Ownership, possession, and transportation of concealed handguns; power of cities and villages; existing ordinance, permit, or regulation; null and void; Neb. Rev. Stat. § 86-594. Agency or political subdivision of state; limitation on power; Neb. Rev. Stat. § 13-2808. Levy authorized; allocations; Neb. Rev. Stat. § 77-3446. Base limitation; defined; Neb. Rev. Stat. § 13-509.01. Cash balance; expenditure authorized; limitation; Neb. Rev. Stat. § 13-310. Formation of subdivision or district; special assessment; notice; copy to nonresident property owners; Neb. Rev. Stat. § 77-1632. Property tax request; procedure; public hearing; resolution or ordinance; contents</t>
  </si>
  <si>
    <t>Neb. Rev. Stat. § 13-310. Formation of subdivision or district; special assessment; notice; copy to nonresident property owners; Neb. Rev. Stat. § 77-1632. Property tax request; procedure; public hearing; resolution or ordinance; contents; Neb. Rev. Stat. § 77-1632. Property tax request; procedure; public hearing; resolution or ordinance; contents</t>
  </si>
  <si>
    <t>Neb. Rev. Stat. § 77-1632. Property tax request; procedure; public hearing; resolution or ordinance; contents; Neb. Rev. Stat. § 77-1632. Property tax request; procedure; public hearing; resolution or ordinance; contents</t>
  </si>
  <si>
    <t>Neb. Rev. Stat. § 77-1632. Property tax request; procedure; public hearing; resolution or ordinance; contents</t>
  </si>
  <si>
    <t>Nev. Rev. Stat. § 710.147. Governing body of county whose population is 55,000 or more: sale of telecommunication service to general public prohibited; exception; conditions for purchase or construction of facilities for providing telecommunication that intersect with public rights-of-way; Nev. Rev. Stat. § 361.225. Rate of assessment; Nev. Rev. Stat. § 361.453. Limitation on total ad valorem tax levy; exceptions; Nev. Rev. Stat. § 266.605. Levy and collection of taxes; Nev. Rev. Stat. § 354.59811. Limitation upon revenue from taxes ad valorem: Calculation; Nev. Rev. Stat. § 361.4545. Publication of informational notices regarding tentative budgets and tax rates</t>
  </si>
  <si>
    <t>Nev. Rev. Stat. § 268.418. State control over regulation of firearms, firearm accessories and ammunition; limited regulatory author of city; conflicting ordinance or regulation void; records of ownership of firearms; civil action by person adversely affected by enforcement of conflicting ordinance or regulation</t>
  </si>
  <si>
    <t>Nev. Rev. Stat. § 710.147. Governing body of county whose population is 55,000 or more: sale of telecommunication service to general public prohibited; exception; conditions for purchase or construction of facilities for providing telecommunication that intersect with public rights-of-way; Nev. Rev. Stat. § 268.086. Telecommunication service generally in city whose population is 25,000 or more: Sale of service by city to public prohibited; exception; procedure for city to purchase or construct certain facilities</t>
  </si>
  <si>
    <t>Nev. Rev. Stat. § 268.086. Telecommunication service generally in city whose population is 25,000 or more: Sale of service by city to public prohibited; exception; procedure for city to purchase or construct certain facilities; Nev. Rev. Stat. § 710.147. Governing body of county whose population is 55,000 or more: sale of telecommunication service to general public prohibited; exception; conditions for purchase or construction of facilities for providing telecommunication that intersect with public rights-of-way</t>
  </si>
  <si>
    <t>Nev. Rev. Stat. § 361.4545. Publication of informational notices regarding tentative budgets and tax rates</t>
  </si>
  <si>
    <t>Nev. Rev. Stat. § 354.59811. Limitation upon revenue from taxes ad valorem: Calculation</t>
  </si>
  <si>
    <t>Nev. Rev. Stat. § 361.453. Limitation on total ad valorem tax levy; exceptions; Nev. Const. art. X, § 2. Total tax levy for public purposes limited; Nev. Rev. Stat. § 269.115. Power of county commissioners to levy taxes; Nev. Rev. Stat. § 266.605. Levy and collection of taxes</t>
  </si>
  <si>
    <t>Nev. Rev. Stat. § 361.453. Limitation on total ad valorem tax levy; exceptions; Nev. Const. art. X, § 2. Total tax levy for public purposes limited</t>
  </si>
  <si>
    <t>Nev. Rev. Stat. § 361.453. Limitation on total ad valorem tax levy; exceptions; Nev. Rev. Stat. § 268.418. State control over regulation of firearms, firearm accessories and ammunition; limited regulatory author of city; conflicting ordinance or regulation void; records of ownership of firearms; civil action by person adversely affected by enforcement of conflicting ordinance or regulation</t>
  </si>
  <si>
    <t>Nev. Rev. Stat. § 361.453. Limitation on total ad valorem tax levy; exceptions</t>
  </si>
  <si>
    <t>Nev. Rev. Stat. § 361.225. Rate of assessment</t>
  </si>
  <si>
    <t>N.H. Rev. Stat. § 159:26. Firearms, ammunition, and knives; authority of the state; N.H. Rev. Stat. § 75:8-b. Annual appraisal; municipalities over 10,000; Girard v. Town of Allenstown,121 N.H. 268, 428 A.2d 488 (1981); Girard v. Town of Allenstown,121 N.H. 268, 428 A.2d 488 (1981)</t>
  </si>
  <si>
    <t>N.H. Rev. Stat. § 159:26. Firearms, ammunition, and knives; authority of the state</t>
  </si>
  <si>
    <t>Girard v. Town of Allenstown,121 N.H. 268, 428 A.2d 488 (1981)</t>
  </si>
  <si>
    <t>Girard v. Allenstown(428 A.2d 488) (1981): NH statute permitting any municipality to exercise powers or functions not denied either expressly or by clear implication does not grant township the authority to adopt rent control ordinances.</t>
  </si>
  <si>
    <t>N.H. Rev. Stat. § 75:8-b. Annual appraisal; municipalities over 10,000</t>
  </si>
  <si>
    <t>N.H. Rev. Stat. § 159:26. Firearms, ammunition, and knives; authority of the state; N.H. Rev. Stat. § 75:8-b. Annual appraisal; municipalities over 10,000; Girard v. Town of Allenstown,121 N.H. 268, 428 A.2d 488 (1981); N.H. Rev. Stat. § 193:40. Prohibition on Teaching Discrimination.; N.H. Rev. Stat. § 193:40. Prohibition on Teaching Discrimination.; Girard v. Town of Allenstown,121 N.H. 268, 428 A.2d 488 (1981)</t>
  </si>
  <si>
    <t>N.H. Rev. Stat. § 193:40. Prohibition on Teaching Discrimination.; N.H. Rev. Stat. § 193:40. Prohibition on Teaching Discrimination.</t>
  </si>
  <si>
    <t xml:space="preserve">One race is inherently superior to another, Individuals are inherently racist, whether consciously or unconsciously, Individuals should be discriminated against because of their race, Individuals cannot and should not treat others without respect to their race </t>
  </si>
  <si>
    <t>N.H. Rev. Stat. § 193:40. Prohibition on Teaching Discrimination.</t>
  </si>
  <si>
    <t>N.H. Rev. Stat. § 159:26. Firearms, ammunition, and knives; authority of the state; N.H. Rev. Stat. § 159-E:1. Federal Statutes, Regulations, and Presidential Executive Orders Relating to the Right to Keep and Bear Arms.</t>
  </si>
  <si>
    <t>N.J. Stat. § 34:6B-17. Local ordinances, resolutions, etc. regarding criminal histories in the employment context; restrictions; preemption; N.J. Stat. § 34:11D-8. Provisions preemptive; construction of act.; N.J. Stat. § 40A:4-45.46. Public question submitted for approval to raise taxes above the limitation allowable.; N.J. Stat. § 40A:4-45.2. Limitation on increase of appropriations.; N.J. Stat. § 40:48-8.17. Maximum tax rates.; N.J. Stat. § 54:4-2.26. Percentage level of taxable value; limits; N.J. Stat. § 40A:4-45.45. Cap on calculation of adjusted tax levy by local unit; exclusions.; N.J. Stat. § 40A:4-45.3. Municipalities; budget limitation exceptions.</t>
  </si>
  <si>
    <t>N.J. Stat. § 34:6B-17. Local ordinances, resolutions, etc. regarding criminal histories in the employment context; restrictions; preemption</t>
  </si>
  <si>
    <t>The provisions of this act shall preempt any ordinance, resolution, law, rule or regulation adopted by the governing body of a county or municipality prior to the effective date of this act regarding criminal histories in the employment context, except for ordinances adopted to regulate municipal operations. N.J. Stat. § 34:6B-17(b).</t>
  </si>
  <si>
    <t>N.J. Stat. §34:6B-14. Prohibition on inquiries regarding applicant’s criminal record during initial employment application process; exception</t>
  </si>
  <si>
    <t>N.J. Stat. § 34:6B-13. Definitions relating to The Opportunity to Compete Act</t>
  </si>
  <si>
    <t>N.J. Stat. § 40:9D-2. Authority to construct, own or operate a broadband telecommunications network via a wireless community network; contracts with private entities; exemption from application of certain public utility service requirements</t>
  </si>
  <si>
    <t>N.J. Stat. § 40:9D-3. Local unit duties and obligations; impact on local services; rates; allocation of costs; books and records; annual report</t>
  </si>
  <si>
    <t>Feasibility study conducted prior to offering internet, Rates must reflect cost of providing service, Municipality must keep public records, Municipality must not subsidize broadband services with revenues from other public utilities, Municipality must separately account for revenues, expenses, property and source of investment associated with provision of broadband, Municipal broadband provider must follow all laws, regulations, and requirements as if private provider</t>
  </si>
  <si>
    <t>N.J. Stat. § 40:9D-3. Local unit duties and obligations; impact on local services; rates; allocation of costs; books and records; annual report; N.J. Stat. § 40:9D-4. Plan of development for proposed activities; identification of financial and operational information; public inspection; approval</t>
  </si>
  <si>
    <t>N.J. Stat. § 34:11D-8. Provisions preemptive; construction of act.</t>
  </si>
  <si>
    <t>N.J. Stat. Ann. § 34:11D-2. Provision of earned sick leave by employer.</t>
  </si>
  <si>
    <t>N.J. Stat. § 34:11D-1. Definitions</t>
  </si>
  <si>
    <t>N.J. Stat. § 40A:4-45.2. Limitation on increase of appropriations.; N.J. Stat. § 40A:4-45.3. Municipalities; budget limitation exceptions.</t>
  </si>
  <si>
    <t>N.J. Stat. § 40A:1-45.3a. Referendum; when held, applicability.; N.J. Stat. § 40A:4-45.3. Municipalities; budget limitation exceptions.</t>
  </si>
  <si>
    <t>N.J. Stat. § 40:48-8.17. Maximum tax rates.</t>
  </si>
  <si>
    <t>N.J. Stat. § 54:4-2.26. Percentage level of taxable value; limits; N.J. Stat. § 54:4-2.27. Time for establishment of percentage level of taxable value; uniform application; alteration; failure to establish; N.J. Stat. § 54:4-23.12. Structures valued, assessed and taxed; "single use agricultural or horticultural facility defined; rules, regulations.</t>
  </si>
  <si>
    <t>N.J. Stat. § 54:4-23.12. Structures valued, assessed and taxed; "single use agricultural or horticultural facility defined; rules, regulations.; N.J. Stat. § 54:4-2.26. Percentage level of taxable value; limits</t>
  </si>
  <si>
    <t>N.J. Stat. § 54:4-2.27. Time for establishment of percentage level of taxable value; uniform application; alteration; failure to establish</t>
  </si>
  <si>
    <t>N.J. Stat. § 40A:4-45.45. Cap on calculation of adjusted tax levy by local unit; exclusions.; N.J. Stat. § 40A:4-45.44. Definitions relative to property tax levy cap concerning local units.</t>
  </si>
  <si>
    <t>N.J. Stat. § 40A:4-45.45. Cap on calculation of adjusted tax levy by local unit; exclusions.</t>
  </si>
  <si>
    <t>N.J. Stat. § 40A:4-45.46. Public question submitted for approval to raise taxes above the limitation allowable.</t>
  </si>
  <si>
    <t>N.J. Stat. § 34:6B-14. Prohibition on inquiries regarding applicant’s criminal record during initial employment application process; exception</t>
  </si>
  <si>
    <t>N.M. Const. art. II, § 6. Right to keep and bear arms; N.M. Stat. § 47-8A-1. Rent control prohibition; N.M. Stat. § 7-37-3. Tax ratio established.; N.M. Stat. § 7-37-7. Tax rates authorized; limitations.; N.M. Stat. § 7-37-7.1. Additional limitations on property tax rates.; N.M. Stat. § 7-36-21.2. Limitation on increases in valuation of residential property.; N.M. Stat. § 7-37-7.1. Additional limitations on property tax rates.; N.M. Stat. § 7-37-7.1. Additional limitations on property tax rates.; N.M. Const. art. VIII, § 2 [Property tax limits; exception.]</t>
  </si>
  <si>
    <t>N.M. Const. art. II, § 6. Right to keep and bear arms</t>
  </si>
  <si>
    <t>Op. Atty. Gen. Opinion No. 90-07</t>
  </si>
  <si>
    <t>N.M. Stat. § 47-8A-1. Rent control prohibition</t>
  </si>
  <si>
    <t>N.M. Stat. § 7-37-3. Tax ratio established.; N.M. Stat. § 7-37-7. Tax rates authorized; limitations.; N.M. Stat. § 7-37-7.1. Additional limitations on property tax rates.; N.M. Const. art. VIII, § 2 [Property tax limits; exception.]</t>
  </si>
  <si>
    <t>N.M. Stat. § 7-37-7. Tax rates authorized; limitations.; N.M. Const. art. VIII, § 2 [Property tax limits; exception.]</t>
  </si>
  <si>
    <t>N.M. Stat. § 7-36-21.2. Limitation on increases in valuation of residential property.; N.M. Stat. § 7-36-21.3. Limitation on increase in value for single-family dwellings occupied by low-income owners who are sixty-five years of age or older or disabled; requirements; penalties.</t>
  </si>
  <si>
    <t>N.M. Stat. § 7-37-7.1. Additional limitations on property tax rates.; N.M. Stat. § 7-37-7.1. Additional limitations on property tax rates.</t>
  </si>
  <si>
    <t>N.M. Const. art. II, § 6. Right to keep and bear arms; N.M. Stat. § 7-37-3. Tax ratio established.; N.M. Stat. § 7-37-7. Tax rates authorized; limitations.; N.M. Stat. § 7-37-7.1. Additional limitations on property tax rates.; N.M. Stat. § 7-36-21.2. Limitation on increases in valuation of residential property.; N.M. Stat. § 7-37-7.1. Additional limitations on property tax rates.; N.M. Stat. § 7-37-7.1. Additional limitations on property tax rates.; N.M. Stat. § 47-8A-1. Rent control prohibition.; N.M. Const. Art. VIII, § 2 [Property tax limits; exception.]</t>
  </si>
  <si>
    <t>N.M. Stat. § 47-8A-1. Rent control prohibition.</t>
  </si>
  <si>
    <t>N.M. Stat. § 7-37-3. Tax ratio established.; N.M. Stat. § 7-37-7. Tax rates authorized; limitations.; N.M. Stat. § 7-37-7.1. Additional limitations on property tax rates.; N.M. Const. Art. VIII, § 2 [Property tax limits; exception.]</t>
  </si>
  <si>
    <t>N.M. Stat. § 7-37-7. Tax rates authorized; limitations.; N.M. Const. Art. VIII, § 2 [Property tax limits; exception.]</t>
  </si>
  <si>
    <t>N.Y. Real Prop. Tax Law § 510. Notice of increased assessments in towns, cities, and certain counties; N.Y. Tax Law § 1210. Taxes of cities and counties administered by state tax commission; N.Y. Real Prop. Tax Law § 1805. Limitation on increases of assessed value of individual parcels; N.Y. Real Prop. Tax Law § 1805. Limitation on increases of assessed value of individual parcels; N.Y. Real Prop. Tax Law § 511. Assessment disclosure; notice and meetings; N.Y. Gen. Mun. Law § 3-c. Limit upon real property tax levies by local governments; N.Y. Educ. Law § 2023-a. Limitations upon school district tax levies</t>
  </si>
  <si>
    <t>“Each city having a population of one million or more, acting through its local legislative body, may adopt and amend local laws or ordinances in respect of the establishment or designation of a city housing rent agency. When it deems such action to be desirable or necessitated by local conditions in order to carry out the purposes of this section, such city, except as hereinafter provided, acting through its local legislative body and not otherwise, may adopt and amend local laws or ordinances in respect of the regulation and control of residential rents, including but not limited to provision for the establishment and adjustment of maximum rents, the classification of housing accommodations, the regulation of evictions, and the enforcement of such local laws or ordinances. The validity of any such local laws or ordinances, and the rules or regulations promulgated in accordance therewith, shall not be affected by and need not be consistent with the state emergency housing rent control law or with rules and regulations of the state division of housing and community renewal.” N.Y. Uncon. Law § 8605. However, “no local law or ordinance shall hereafter provide for the regulation and control of residential rents and eviction in respect of any housing accommodations which are (1) presently exempt from such regulation and control or (2) hereafter decontrolled either by operation of law or by a city housing rent agency, by order or otherwise.” N.Y. Uncon. Law § 8605.</t>
  </si>
  <si>
    <t>N.Y. Real Prop. Tax Law § 510. Notice of increased assessments in towns, cities, and certain counties; N.Y. Real Prop. Tax Law § 511. Assessment disclosure; notice and meetings</t>
  </si>
  <si>
    <t>N.Y. Agric. &amp; Mkts. Law § 304-a. Agricultural assessment values</t>
  </si>
  <si>
    <t>The public hearing requirement applies to the land classification system for agricultural assessment values. N.Y. Agric. &amp; Mkts. Law § 304-a.</t>
  </si>
  <si>
    <t>N.Y. Tax Law § 1210. Taxes of cities and counties administered by state tax commission</t>
  </si>
  <si>
    <t>N.Y. Agric. &amp; Mkts. Law § 304-a. Agricultural assessment values; N.Y. Real Prop. Tax Law § 1805. Limitation on increases of assessed value of individual parcels; N.Y. Real Prop. Tax Law § 1805. Limitation on increases of assessed value of individual parcels</t>
  </si>
  <si>
    <t>N.Y. Gen. Mun. Law § 3-c. Limit upon real property tax levies by local governments; N.Y. Educ. Law § 2023-a. Limitations upon school district tax levies; N.Y. Const. art. VIII, § 10. [Limitations on amount to be raised by real estate taxes for local purposes; exceptions]</t>
  </si>
  <si>
    <t>N.Y. Gen. Mun. Law § 3-c. Limit upon real property tax levies by local governments; N.Y. Educ. Law § 2023-a. Limitations upon school district tax levies</t>
  </si>
  <si>
    <t>N.Y. Real Prop. Tax Law § 510. Notice of increased assessments in towns, cities, and certain counties; N.Y. Real Prop. Tax Law § 1805. Limitation on increases of assessed value of individual parcels; N.Y. Real Prop. Tax Law § 1805. Limitation on increases of assessed value of individual parcels; N.Y. Real Prop. Tax Law § 511. Assessment disclosure; notice and meetings; N.Y. Gen. Mun. Law § 3-c. Limit upon real property tax levies by local governments; N.Y. Educ. Law § 2023-a. Limitations upon school district tax levies; N.Y. Tax Law § 1210. Taxes of cities and counties administered by state tax commission</t>
  </si>
  <si>
    <t>N.C. Gen. Stat. § 14-409.40. Statewide uniformity of local regulation; N.C. Gen. Stat. § 42-14.1. Rent control; N.C. Gen. Stat. § 160A-209. Property taxes; N.C. Gen. Stat. § 153A-149. Property taxes; authorized purposes; rate limitation; N.C. Gen. Stat. § 160A-209. Property taxes; N.C. Gen. Stat. Ann. § 160A-340.1. City-owned communications service provider requirements; 2017 N.C. HB 142; N.C. Gen. Stat. § 143-761. Preemption of regulation of access to multiple occupancy restrooms, showers, or changing facilities.; Carcaño v. Cooper, 1:16cv236 (M.D.N.C. Jul. 22, 2019)</t>
  </si>
  <si>
    <t>N.C. Gen. Stat. § 14-409.40. Statewide uniformity of local regulation; N.C. Gen. Stat. § 14-409.40. Statewide uniformity of local regulation</t>
  </si>
  <si>
    <t>N.C. Gen. Stat. § 14-409.40. Statewide uniformity of local regulation</t>
  </si>
  <si>
    <t>N.C. Gen. Stat. Ann. § 160A-340.1. City-owned communications service provider requirements</t>
  </si>
  <si>
    <t>Service must be provided within a restricted geographic area, Rates must reflect cost of providing service, Municipality must provide nondiscriminatory access to poles and other facilities, Municipality must keep public records, Municipality must not subsidize broadband services with revenues from other public utilities, Municipal broadband provider taxed as a private entity, Municipal broadband provider must follow all laws, regulations, and requirements as if private provider</t>
  </si>
  <si>
    <t>N.C. Gen. Stat. Ann. § 160A-340.1. City-owned communications service provider requirements; N.C. Gen. Stat. Ann. § 160A-340.1. City-owned communications service provider requirements; N.C. Gen. Stat. Ann. § 160A-340.1. City-owned communications service provider requirements; N.C. Gen. Stat. Ann. § 160A-340.1. City-owned communications service provider requirements; N.C. Gen. Stat. Ann. § 160A-340.1. City-owned communications service provider requirements; N.C. Gen. Stat. Ann. § 160A-340.1. City-owned communications service provider requirements; N.C. Gen. Stat. Ann. § 160A-340.1. City-owned communications service provider requirements</t>
  </si>
  <si>
    <t>N.C. Gen. Stat. § 42-14.1. Rent control</t>
  </si>
  <si>
    <t>A county or city can enter into agreements with private persons which regulate the amount of rent charged for subsidized rental properties. N.C. Gen. Stat. § 42-14.1.</t>
  </si>
  <si>
    <t>N.C. Gen. Stat. § 153A-149. Property taxes; authorized purposes; rate limitation</t>
  </si>
  <si>
    <t>N.C. Gen. Stat. § 160A-209. Property taxes</t>
  </si>
  <si>
    <t>2017 N.C. HB 142</t>
  </si>
  <si>
    <t>North Carolina is prohibited from enforcing any law that "impede[s] any transgender individuals from using public facilities under any Executive Branch Defendant’s control or supervision, in accordance with the transgender individual’s gender identity." Carcaño v. Cooper, 1:16cv236 (M.D.N.C. Jul. 22, 2019).</t>
  </si>
  <si>
    <t>2017 N.C. HB 142; Carcaño v. Cooper, 1:16cv236 (M.D.N.C. Jul. 22, 2019); N.C. Gen. Stat. § 143-761. Preemption of regulation of access to multiple occupancy restrooms, showers, or changing facilities.</t>
  </si>
  <si>
    <t>N.C. Gen. Stat. § 14-409.40. Statewide uniformity of local regulation; N.C. Gen. Stat. § 42-14.1. Rent control; N.C. Gen. Stat. § 160A-209. Property taxes; N.C. Gen. Stat. § 153A-149. Property taxes; authorized purposes; rate limitation; N.C. Gen. Stat. § 160A-209. Property taxes; N.C. Gen. Stat. Ann. § 160A-340.1. City-owned communications service provider requirements; N.C. Gen. Stat. § 143-761. Preemption of regulation of access to multiple occupancy restrooms, showers, or changing facilities.; Carcaño v. Cooper, 1:16cv236 (M.D.N.C. Jul. 22, 2019)</t>
  </si>
  <si>
    <t>Carcaño v. Cooper, 1:16cv236 (M.D.N.C. Jul. 22, 2019); N.C. Gen. Stat. § 143-761. Preemption of regulation of access to multiple occupancy restrooms, showers, or changing facilities.</t>
  </si>
  <si>
    <t>N.C. Gen. Stat. § 143-761. Preemption of regulation of access to multiple occupancy restrooms, showers, or changing facilities.</t>
  </si>
  <si>
    <t>N.C. Gen. Stat. § 14-409.40. Statewide uniformity of local regulation; N.C. Gen. Stat. § 42-14.1. Rent control; N.C. Gen. Stat. Ann. § 160A-340.1. City-owned communications service provider requirements; N.C. Gen. Stat. § 160A-209. Property taxes; N.C. Gen. Stat. § 160A-209. Property taxes; N.C. Gen. Stat. § 153A-149. Property taxes; authorized purposes; rate limitation; N.C. Gen. Stat. § 143-761. Preemption of regulation of access to multiple occupancy restrooms, showers, or changing facilities.; Carcaño v. Cooper, 1:16cv236 (M.D.N.C. Jul. 22, 2019)</t>
  </si>
  <si>
    <t>N.C. Gen. Stat. § 160A-209. Property taxes; N.C. Gen. Stat. § 160A-209. Property taxes; N.C. Gen. Stat. § 153A-149. Property taxes; authorized purposes; rate limitation</t>
  </si>
  <si>
    <t>N.D. Cent. Code § 62.1-01-03. Limitation on authority of political subdivision regarding firearms; N.D. Cent. Code § 47-16-02.1. Rent controls - Prohibited; N.D. Cent. Code § 57-02-53. Assessment increase notice to property owner; N.D. Cent. Code § 57-15-06. County general fund levy; N.D. Cent. Code § 57-02-27. Property to be valued at a percentage of assessed value - Classification of property - Limitation on valuation of annexed agricultural lands; N.D. Cent. Code § 57-15-01.1. Protection of taxpayers and taxing districts</t>
  </si>
  <si>
    <t>N.D. Cent. Code § 62.1-01-03. Limitation on authority of political subdivision regarding firearms</t>
  </si>
  <si>
    <t>N.D. Cent. Code § 62.1-01-03. Limitation on authority of political subdivision regarding firearms; N.D. Cent. Code § 62.1-01-04. Firearm buyback program - Prohibited</t>
  </si>
  <si>
    <t>N.D. Cent. Code § 62.1-01-04. Firearm buyback program - Prohibited</t>
  </si>
  <si>
    <t>Violations of the statute prohibiting buyback programs are a class A misdemeanor. N.D. Cent. Code § 62.1-01-04</t>
  </si>
  <si>
    <t>N.D. Cent. Code § 47-16-02.1. Rent controls - Prohibited</t>
  </si>
  <si>
    <t>N.D. Cent. Code § 57-02-53. Assessment increase notice to property owner; N.D. Cent. Code § 57-15-20.1. Excess levies in townships - Authorization for more than one year; N.D. Cent. Code § 57-15-20. Township general fund levy - Approval of increased general fund levy authority</t>
  </si>
  <si>
    <t>N.D. Cent. Code § 57-15-14. Voter approval of excess levies in school districts; N.D. Cent. Code § 57-02-53. Assessment increase notice to property owner; N.D. Cent. Code § 57-15-20.1. Excess levies in townships - Authorization for more than one year</t>
  </si>
  <si>
    <t>N.D. Cent. Code § 57-15-06. County general fund levy; N.D. Cent. Code § 57-15-06.7. Additional levies - Exceptions to tax levy limitations in counties; N.D. Cent. Code § 57-15-08. General fund levy limitations in cities; N.D. Cent. Code § 57-15-10. Exceptions to tax levy limitations in cities; N.D. Cent. Code § 57-15-14.2. School district levies; N.D. Cent. Code § 57-15-16. Tax levy for building fund in school districts; N.D. Cent. Code § 57-15-26.1. General tax levy of recreation service districts; N.D. Cent. Code § 57-15-26.2. Limitations in vector control districts.; N.D. Cent. Code § 57-15-26.4. General tax levy of hospital districts; N.D. Cent. Code § 57-15-20.2. Exceptions to tax levy limitations in townships</t>
  </si>
  <si>
    <t>N.D. Cent. Code § 57-15-06. County general fund levy; N.D. Cent. Code § 57-15-06.7. Additional levies - Exceptions to tax levy limitations in counties; N.D. Cent. Code § 57-15-08. General fund levy limitations in cities</t>
  </si>
  <si>
    <t>N.D. Cent. Code § 57-15-06. County general fund levy; N.D. Cent. Code § 57-15-06.7. Additional levies - Exceptions to tax levy limitations in counties; N.D. Cent. Code § 57-15-08. General fund levy limitations in cities; N.D. Cent. Code § 57-15-14.2. School district levies; N.D. Cent. Code § 57-15-16. Tax levy for building fund in school districts</t>
  </si>
  <si>
    <t>N.D. Cent. Code § 57-15-14. Voter approval of excess levies in school districts; N.D. Cent. Code § 57-15-16. Tax levy for building fund in school districts</t>
  </si>
  <si>
    <t>N.D. Cent. Code § 57-02-27. Property to be valued at a percentage of assessed value - Classification of property - Limitation on valuation of annexed agricultural lands</t>
  </si>
  <si>
    <t>N.D. Cent. Code § 57-15-01.1. Protection of taxpayers and taxing districts; N.D. Cent. Code § 57-15-14.2. School district levies; N.D. Cent. Code § 57-15-22. Tax levy limitations in unorganized townships; N.D. Cent. Code § 57-15-26.2. Limitations in vector control districts.; N.D. Cent. Code § 57-15-26.4. General tax levy of hospital districts</t>
  </si>
  <si>
    <t>N.D. Cent. Code § 57-15-01.1. Protection of taxpayers and taxing districts; N.D. Cent. Code § 57-15-14.2. School district levies; N.D. Cent. Code § 57-15-22. Tax levy limitations in unorganized townships; N.D. Cent. Code § 57-15-20.2. Exceptions to tax levy limitations in townships</t>
  </si>
  <si>
    <t>N.D. Cent. Code § 57-15-14. Voter approval of excess levies in school districts</t>
  </si>
  <si>
    <t>N.D. Cent. Code § 62.1-01-03. Limitation on authority of political subdivision regarding firearms; N.D. Cent. Code § 47-16-02.1. Rent controls - Prohibited; N.D. Cent. Code § 57-02-53. Assessment increase notice to property owner; N.D. Cent. Code § 57-15-06. County general fund levy; N.D. Cent. Code § 57-02-27. Property to be valued at a percentage of assessed value - Classification of property - Limitation on valuation of annexed agricultural lands; N.D. Cent. Code § 57-15-01.1. Protection of taxpayers and taxing districts; N.D. Cent. Code § 62.1-01-03.1. Federal firearms laws—limitations on enforcement</t>
  </si>
  <si>
    <t>N.D. Cent. Code § 62.1-01-03. Limitation on authority of political subdivision regarding firearms; N.D. Cent. Code § 62.1-01-03.1. Federal firearms laws—limitations on enforcement</t>
  </si>
  <si>
    <t>N.D. Cent. Code § 62.1-01-03. Limitation on authority of political subdivision regarding firearms; N.D. Cent. Code § 62.1-01-04. Firearm buyback program - Prohibited; N.D. Cent. Code § 62.1-01-03.1. Federal firearms laws—limitations on enforcement</t>
  </si>
  <si>
    <t>N.D. Cent. Code § 57-15-06. County general fund levy; N.D. Cent. Code § 57-15-06.7. Additional levies - Exceptions to tax levy limitations in counties; N.D. Cent. Code § 57-15-08. General fund levy limitations in cities; N.D. Cent. Code § 57-15-10. Exceptions to tax levy limitations in cities; N.D. Cent. Code § 57-15-14.2. School district levies; N.D. Cent. Code § 57-15-16. Tax levy for building fund in school districts; N.D. Cent. Code § 57-15-26.1. General tax levy of recreation service districts; N.D. Cent. Code § 57-15-26.2. Limitations in vector control districts.; N.D. Cent. Code § 57-15-26.4. General tax levy of hospital districts</t>
  </si>
  <si>
    <t>N.D. Cent. Code § 57-15-06. County general fund levy; N.D. Cent. Code § 57-15-06.7. Additional levies - Exceptions to tax levy limitations in counties; N.D. Cent. Code § 57-15-08. General fund levy limitations in cities; N.D. Cent. Code § 57-15-20.2. Exceptions to tax levy limitations in townships</t>
  </si>
  <si>
    <t>N.D. Cent. Code § 57-15-01.1. Protection of taxpayers and taxing districts; N.D. Cent. Code § 57-15-14.2. School district levies; N.D. Cent. Code § 57-15-22. Tax levy limitations in unorganized townships; N.D. Cent. Code § 57-15-26.2. Limitations in vector control districts.; N.D. Cent. Code § 57-15-26.4. General tax levy of hospital districts; N.D. Cent. Code § 57-15-20.2. Exceptions to tax levy limitations in townships</t>
  </si>
  <si>
    <t>N.D. Cent. Code § 57-15-01.1. Protection of taxpayers and taxing districts; N.D. Cent. Code § 57-15-14.2. School district levies; N.D. Cent. Code § 57-15-22. Tax levy limitations in unorganized townships</t>
  </si>
  <si>
    <t>N.D. Cent. Code § 47-16-02.1. Rent controls - Prohibited; N.D. Cent. Code § 57-02-53. Assessment increase notice to property owner; N.D. Cent. Code § 57-15-06. County general fund levy; N.D. Cent. Code § 57-02-27. Property to be valued at a percentage of assessed value - Classification of property - Limitation on valuation of annexed agricultural lands; N.D. Cent. Code § 57-15-01.1. Protection of taxpayers and taxing districts; N.D. Cent. Code § 62.1-01-03.1. Federal firearms laws—limitations on enforcement; N.D. Cent. Code § 62.1-01-03. Limitation on authority of political subdivision regarding firearms; N.D. Cent. Code § 34-01-15.1. Paid family leave - political subdivision prohibition</t>
  </si>
  <si>
    <t>N.D. Cent. Code § 62.1-01-03.1. Federal firearms laws—limitations on enforcement; N.D. Cent. Code § 62.1-01-03. Limitation on authority of political subdivision regarding firearms</t>
  </si>
  <si>
    <t>N.D. Cent. Code § 62.1-01-04. Firearm buyback program - Prohibited; N.D. Cent. Code § 62.1-01-03.1. Federal firearms laws—limitations on enforcement; N.D. Cent. Code § 62.1-01-03. Limitation on authority of political subdivision regarding firearms</t>
  </si>
  <si>
    <t>N.D. Cent. Code § 62.1-01-04. Firearm buyback program - Prohibited; N.D. Cent. Code § 62.1-01-03. Limitation on authority of political subdivision regarding firearms</t>
  </si>
  <si>
    <t>N.D. Cent. Code § 34-01-15.1. Paid family leave - political subdivision prohibition</t>
  </si>
  <si>
    <t>N.D. Cent. Code § 54-06-14. Annual leave and sick leave for state employees.</t>
  </si>
  <si>
    <t>Firearms, Paid Leave, Rent Control, TEL: Full Disclosure Requirements, TEL: Property Tax Rate Limit, TEL: Property Tax Assessment Limit, TEL: Property Tax Levy Limit, Race and Racism in School Curriculum</t>
  </si>
  <si>
    <t>N.D. Cent. Code § 47-16-02.1. Rent controls - Prohibited; N.D. Cent. Code § 57-02-53. Assessment increase notice to property owner; N.D. Cent. Code § 57-15-06. County general fund levy; N.D. Cent. Code § 57-02-27. Property to be valued at a percentage of assessed value - Classification of property - Limitation on valuation of annexed agricultural lands; N.D. Cent. Code § 57-15-01.1. Protection of taxpayers and taxing districts; N.D. Cent. Code § 62.1-01-03.1. Federal firearms laws—limitations on enforcement; N.D. Cent. Code § 62.1-01-03. Limitation on authority of political subdivision regarding firearms; N.D. Cent. Code § 34-01-15.1. Paid family leave - political subdivision prohibition; N.D. Cent. Code § 15.1-21-05.1. Curriculum — Critical race theory — Prohibited.</t>
  </si>
  <si>
    <t>N.D. Cent. Code § 62.1-01-04. Firearm buyback program - Prohibited; N.D. Cent. Code § 62.1-01-03.1. Federal firearms laws—limitations on enforcement; N.D. Cent. Code § 62.1-01-03. Limitation on authority of political subdivision regarding firearms; N.D. Cent. Code § 62.1-01-04. Firearm buyback program - Prohibited</t>
  </si>
  <si>
    <t>N.D. Cent. Code § 15.1-21-05.1. Curriculum — Critical race theory — Prohibited.</t>
  </si>
  <si>
    <t>Ohio Rev. Code § 9.68 Right to bear arms - challenge to law; Ohio Rev. Code § 4113.85 Matters subject to employer policy; Ohio Rev. Code § 5705.07 Levies in excess of ten-mill limitation; Ohio Rev. Code § 319.301 Determining and certifying tax reduction percentage for carryover property</t>
  </si>
  <si>
    <t>Ohio Rev. Code § 9.68 Right to bear arms - challenge to law</t>
  </si>
  <si>
    <t>Ohio Rev. Code § 9.68 Right to bear arms - challenge to law; Ohio Rev. Code § 9.68 Right to bear arms - challenge to law</t>
  </si>
  <si>
    <t>Ohioans for Concealed Carry, Inc. v. City of Cleveland, 90 N.E.3d 80 (2017)</t>
  </si>
  <si>
    <t>Though the legislature intended to occupy the field of handgun possession, the fact that a local ordinance mirrors state law does not render the ordinance invalid. Additionally, ordinances that simply impose a greater penalty are not in conflict. However, in this case, the court held most of the ordinances were unlawful and conflict with state law. Ohioans for Concealed Carry, Inc. v. City of Cleveland, 90 N.E.3d 80</t>
  </si>
  <si>
    <t>Ohio Rev. Code § 4113.85 Matters subject to employer policy</t>
  </si>
  <si>
    <t>Ohio Rev. Code § 4113.85 was held unconstitutional by City of Bexley v. State, Case No. 17CV-2672, 2017 WL 5179520 (C.P. Franklin 6-2-17).</t>
  </si>
  <si>
    <t>Ohio Rev. Code § 124.38. Sick leave; other than state employees.; Ohio Rev. Code § 3319.141. Sick leave.</t>
  </si>
  <si>
    <t>Oh. Const. Art. XII, § 2 Limitation on tax rate; exemption; Ohio Rev. Code § 5705.02 Ten-mill limitation; Ohio Rev. Code § 5707.01 Annual tax levy; Ohio Rev. Code § 5705.07 Levies in excess of ten-mill limitation</t>
  </si>
  <si>
    <t>Oh. Const. Art. XII, § 2 Limitation on tax rate; exemption; Ohio Rev. Code § 5705.07 Levies in excess of ten-mill limitation</t>
  </si>
  <si>
    <t>Ohio Rev. Code § 319.301 Determining and certifying tax reduction percentage for carryover property; Ohio Rev. Code § 5705.211 Special levy for school district current operating expenses; Ohio Rev. Code § 5705.212 School levy of up to five incremental taxes</t>
  </si>
  <si>
    <t>Ohio Rev. Code § 5705.211 Special levy for school district current operating expenses</t>
  </si>
  <si>
    <t>Ohio Rev. Code § 4113.85 Matters subject to employer policy; Ohio Rev. Code § 5705.07 Levies in excess of ten-mill limitation; Ohio Rev. Code § 319.301 Determining and certifying tax reduction percentage for carryover property; Ohio Rev. Code § 9.68. State preemption of local firearms regulations; civil action by those adversely affected by local firearms regulation; exemptions</t>
  </si>
  <si>
    <t>Ohio Rev. Code § 9.68. State preemption of local firearms regulations; civil action by those adversely affected by local firearms regulation; exemptions</t>
  </si>
  <si>
    <t>Ohio Rev. Code § 9.68. State preemption of local firearms regulations; civil action by those adversely affected by local firearms regulation; exemptions; Ohio Rev. Code § 9.68. State preemption of local firearms regulations; civil action by those adversely affected by local firearms regulation; exemptions; Ohio Rev. Code § 9.68. State preemption of local firearms regulations; civil action by those adversely affected by local firearms regulation; exemptions</t>
  </si>
  <si>
    <t>Bexley v. State, 149 N.E.3d 158 (2019)</t>
  </si>
  <si>
    <t>Ohio Rev. Code § 4113.85 was held unconstitutional by City of Bexley v. State, Case No. 17CV-2672, 2017 WL 5179520 (C.P. Franklin 6-2-17). The Court of Appeals then vacated the trial court's previous decision finding the provision on paid leave unconstitutional. Bexley v. State, 149 N.E.3d 158 (2019).</t>
  </si>
  <si>
    <t>Ohio Rev. Code § 5705.02 Ten-mill limitation; Ohio Rev. Code § 5707.01 Annual tax levy; Ohio Rev. Code § 5705.07 Levies in excess of ten-mill limitation; Oh. Const. Art. XII, § 2. Property taxation by uniform rule; ten-mill limitation; homestead valuation reduction; exemptions</t>
  </si>
  <si>
    <t>Ohio Rev. Code § 5705.07 Levies in excess of ten-mill limitation; Oh. Const. Art. XII, § 2. Property taxation by uniform rule; ten-mill limitation; homestead valuation reduction; exemptions</t>
  </si>
  <si>
    <t>Ohio Rev. Code § 319.301 Determining and certifying tax reduction percentage for carryover property; Ohio Rev. Code § 5705.211. Additional city, local, or exempted village school district tax levies; Ohio Rev. Code § 5705.211. Additional city, local, or exempted village school district tax levies</t>
  </si>
  <si>
    <t>Ohio Rev. Code § 5705.211. Additional city, local, or exempted village school district tax levies</t>
  </si>
  <si>
    <t>Ohio Rev. Code § 4113.85 Matters subject to employer policy; Ohio Rev. Code § 5705.07 Levies in excess of ten-mill limitation; Ohio Rev. Code § 319.301 Determining and certifying tax reduction percentage for carryover property; Ohio Rev. Code § 9.68. State preemption of local firearms regulations; civil action by those adversely affected by local firearms regulation; exemptions; Ohio Rev. Code § 4113.85. Matters that are exclusive result of employer policy or agreement between employer and employees</t>
  </si>
  <si>
    <t>Ohio Rev. Code § 4113.85 Matters subject to employer policy; Ohio Rev. Code § 9.68. State preemption of local firearms regulations; civil action by those adversely affected by local firearms regulation; exemptions; Ohio Rev. Code § 4113.85. Matters that are exclusive result of employer policy or agreement between employer and employees; Ohio Rev. Code § 5705.07. Levies in excess of ten-mill limitation; Ohio Rev. Code § 319.301. Exclusions; definitions; reductions on carryover</t>
  </si>
  <si>
    <t>Ohio Rev. Code § 4113.85. Matters that are exclusive result of employer policy or agreement between employer and employees</t>
  </si>
  <si>
    <t>Oh. Const. Art. XII, § 2. Property taxation by uniform rule; ten-mill limitation; homestead valuation reduction; exemptions; Ohio Rev. Code § 5705.02. Ten-mill limitation; Ohio Rev. Code § 5707.01. Annual tax levy; Ohio Rev. Code § 5705.07. Levies in excess of ten-mill limitation</t>
  </si>
  <si>
    <t>Oh. Const. Art. XII, § 2. Property taxation by uniform rule; ten-mill limitation; homestead valuation reduction; exemptions; Ohio Rev. Code § 5705.07. Levies in excess of ten-mill limitation</t>
  </si>
  <si>
    <t>Ohio Rev. Code § 319.301. Exclusions; definitions; reductions on carryover</t>
  </si>
  <si>
    <t>Ohio Rev. Code § 4113.85. Matters that are exclusive result of employer policy or agreement between employer and employees; Ohio Rev. Code § 5705.07. Levies in excess of ten-mill limitation; Ohio Rev. Code § 319.301. Exclusions; definitions; reductions on carryover; Ohio Rev. Code § 9.68. State preemption of local firearms regulations; civil action by those adversely affected by local firearms regulation; exemptions</t>
  </si>
  <si>
    <t>Ohio Rev. Code § 9.68. State preemption of local firearms regulations; civil action by those adversely affected by local firearms regulation; exemptions; Ohio Rev. Code § 9.68. State preemption of local firearms regulations; civil action by those adversely affected by local firearms regulation; exemptions</t>
  </si>
  <si>
    <t>Ohio Rev. Code § 5321.20. Preemption of political subdivisions from regulating rights and obligations of parties to rental agreement that are regulated by chapter, including rent control and rent stabilization.; Ohio Rev. Code § 5321.19. Conflicting charter provisions, ordinances, resolutions, rules, or other measures prohibited; exceptions.</t>
  </si>
  <si>
    <t>Okla. Stat. tit. 21 § 1289.24. Firearm regulation--State preemption; Okla. Stat. tit. 21 § 1289.24. Firearm regulation--State preemption; Okla. Stat. tit. 40, § 160. Mandated minimum wage—Minimum number of vacation or sick leave days; Okla. Stat. tit. 11, § 14-101.1 Rent control--Prohibition; Okl. Const. Art. X, § 9. Amount of ad valorem tax; Okl. Const. Art. X, § 8. Valuation of property for taxation--Limit on percentage of fair cash value--Approval by voters; Okla. Stat. tit. 68, § 2817.1. Implementation of Oklahoma Constitution Article X, § 8B--Increasing taxable fair cash value of locally assessed real property</t>
  </si>
  <si>
    <t>Okla. Stat. tit. 21 § 1289.24. Firearm regulation--State preemption; Okla. Stat. tit. 21 § 1289.24. Firearm regulation--State preemption</t>
  </si>
  <si>
    <t>Okla. Stat. tit. 21 § 1289.24. Firearm regulation--State preemption</t>
  </si>
  <si>
    <t>Civil action may be brought against persons, municipality, and political subdivisions. Okla. Stat. tit. 21 § 1289.24--I'm not sure if this is specific enough</t>
  </si>
  <si>
    <t>Okla. Stat. tit. 40, § 160. Mandated minimum wage—Minimum number of vacation or sick leave days</t>
  </si>
  <si>
    <t>Paid leave is not preempted for employees of municipalities. Okla. Stat. tit. 40, § 160</t>
  </si>
  <si>
    <t>Okla. Stat. tit. 11, § 14-101.1 Rent control--Prohibition</t>
  </si>
  <si>
    <t>Okl. Const. Art. X, § 9. Amount of ad valorem tax; Okl. Const. Art. X, § 9. Amount of ad valorem tax</t>
  </si>
  <si>
    <t>Okl. Const. Art. X, § 9. Amount of ad valorem tax</t>
  </si>
  <si>
    <t>Okl. Const. Art. X, § 8. Valuation of property for taxation--Limit on percentage of fair cash value--Approval by voters; Okla. Stat. tit. 68, § 2817.1. Implementation of Oklahoma Constitution Article X, § 8B--Increasing taxable fair cash value of locally assessed real property</t>
  </si>
  <si>
    <t>Okl. Const. Art. X, § 8. Valuation of property for taxation--Limit on percentage of fair cash value--Approval by voters</t>
  </si>
  <si>
    <t>Okla. Stat. tit. 21 § 1289.24. Firearm regulation--State preemption; Okla. Stat. tit. 21 § 1289.24. Firearm regulation--State preemption; Okla. Stat. tit. 40, § 160. Mandated minimum wage—Minimum number of vacation or sick leave days; Okla. Stat. tit. 11, § 14-101.1 Rent control--Prohibition; Okl. Const. Art. X, § 9. Amount of ad valorem tax; Okl. Const. Art. X, § 8. Valuation of property for taxation--Limit on percentage of fair cash value--Approval by voters; Okla. Stat. tit. 68, § 2817.1. Implementation of Oklahoma Constitution Article X, § 8B--Increasing taxable fair cash value of locally assessed real property; Okla. Stat. tit. 70 § 24-157. Mandatory gender or sexual diversity training or counseling prohibited; Certain race- or sex-based concepts prohibited from courses.</t>
  </si>
  <si>
    <t>Okla. Stat. tit. 70 § 24-157. Mandatory gender or sexual diversity training or counseling prohibited; Certain race- or sex-based concepts prohibited from courses.</t>
  </si>
  <si>
    <t>Okla. Stat. tit. 40, § 160. Mandated minimum wage—Minimum number of vacation or sick leave days; Okla. Stat. tit. 11, § 14-101.1 Rent control--Prohibition; Okl. Const. Art. X, § 9. Amount of ad valorem tax; Okl. Const. Art. X, § 8. Valuation of property for taxation--Limit on percentage of fair cash value--Approval by voters; Okla. Stat. tit. 68, § 2817.1. Implementation of Oklahoma Constitution Article X, § 8B--Increasing taxable fair cash value of locally assessed real property; Okla. Stat. tit. 21 § 1289.24. Firearm regulation--State preemption; test</t>
  </si>
  <si>
    <t>test</t>
  </si>
  <si>
    <t>Okla. Stat. tit. 40, § 160. Mandated minimum wage—Minimum number of vacation or sick leave days; Okla. Stat. tit. 11, § 14-101.1 Rent control--Prohibition; Okl. Const. Art. X, § 9. Amount of ad valorem tax; Okl. Const. Art. X, § 8. Valuation of property for taxation--Limit on percentage of fair cash value--Approval by voters; Okla. Stat. tit. 68, § 2817.1. Implementation of Oklahoma Constitution Article X, § 8B--Increasing taxable fair cash value of locally assessed real property; Okla. Stat. tit. 21 § 1289.24. Firearm regulation--State preemption; test; Okla. Stat. tit. 70 § 27-106. Short title—Save Women’s Sports Act—Requirements—Causes of action.</t>
  </si>
  <si>
    <t>Okla. Stat. tit. 70 § 27-106. Short title—Save Women’s Sports Act—Requirements—Causes of action.</t>
  </si>
  <si>
    <t>Okla. Stat. tit. 40, § 160. Mandated minimum wage—Minimum number of vacation or sick leave days; Okla. Stat. tit. 11, § 14-101.1 Rent control--Prohibition; Okl. Const. Art. X, § 9. Amount of ad valorem tax; Okl. Const. Art. X, § 8. Valuation of property for taxation--Limit on percentage of fair cash value--Approval by voters; Okla. Stat. tit. 68, § 2817.1. Implementation of Oklahoma Constitution Article X, § 8B--Increasing taxable fair cash value of locally assessed real property; Okla. Stat. tit. 21 § 1289.24. Firearm regulation--State preemption; test; Okla. Stat. tit. 70 § 27-106. Short title—Save Women’s Sports Act—Requirements—Causes of action.; Okla. Stat. tit. 70 § 1-125. Restrooms in public schools.</t>
  </si>
  <si>
    <t>Okla. Stat. tit. 70 § 27-106. Short title—Save Women’s Sports Act—Requirements—Causes of action.; Okla. Stat. tit. 70 § 1-125. Restrooms in public schools.</t>
  </si>
  <si>
    <t>Okla. Stat. tit. 70 § 27-106. Short title—Save Women’s Sports Act—Requirements—Causes of action.; Okla. Stat. tit. 70 § 1-125. Restrooms in public schools.; Okla. Stat. tit. 70 § 1-125. Restrooms in public schools.</t>
  </si>
  <si>
    <t>Or. Rev. Stat. § 166.170. State preemption; Or. Rev. Stat. § 653.661. Preemption; Or. Rev. Stat. § 91.225. Rent control restrictions; Or. Const. Art. XI, § 11. Limitations on assessed value and rate of property tax; Or. Rev. Stat. § 310.150. Segregation into categories; category limits; determination of accuracy of tax; reduction of tax to fall within limits; Or. Const. Art. XI, § 11. Limitations on assessed value and rate of property tax; Or. Rev. Stat. § 308.146. Determination of maximum assessed value and assessed value; effects of property destruction; effects of conservation or preservation easements</t>
  </si>
  <si>
    <t>Or. Rev. Stat. § 166.170. State preemption</t>
  </si>
  <si>
    <t>Oregon State Shooting Ass’n v. Multnomah County, 858 P.2d 1315 (Or. Ct. App. 1993)</t>
  </si>
  <si>
    <t>The Oregon Court of Appeals held that section 166.245 (repealed and replaced by 166.173) prohibited local regulation of sale of firearms and ammunition. Oregon State Shooting Ass’n v. Multnomah County, 858 P.2d 1315 (Or. Ct. App. 1993).</t>
  </si>
  <si>
    <t>Or. Rev. Stat. § 653.661. Preemption</t>
  </si>
  <si>
    <t>Or. Rev. Stat. § 653.606. Employer to provide sick time; accrual and use of sick time; Or. Rev, Stat. § 332.507 Sick leave for school employees; other leave</t>
  </si>
  <si>
    <t>Paid leave is required in limited circumstances for employers that employ at least 10 employees. Or. Rev. Stat. § 653.606(1)(a).</t>
  </si>
  <si>
    <t>Or. Rev. Stat. § 653.606. Employer to provide sick time; accrual and use of sick time</t>
  </si>
  <si>
    <t>Employers that employee at least 10 employees shall implement paid sick leave. Or. Rev. Stat. § 653.606</t>
  </si>
  <si>
    <t>Or. Rev. Stat. § 653.606. Employer to provide sick time; accrual and use of sick time; Or. Rev, Stat. § 332.507 Sick leave for school employees; other leave; Or. Rev. Stat. §653.601. Definitions</t>
  </si>
  <si>
    <t>Or. Rev. Stat. § 91.225. Rent control restrictions</t>
  </si>
  <si>
    <t>Or. Rev. Stat. § 91.225. Rent control restrictions; Or. Rev. Stat. § 91.225. Rent control restrictions</t>
  </si>
  <si>
    <t>Or. Const. Art. XI, § 11. Limitations on assessed value and rate of property tax; Or. Rev. Stat. § 310.150. Segregation into categories; category limits; determination of accuracy of tax; reduction of tax to fall within limits</t>
  </si>
  <si>
    <t>Or. Const. Art. XI, § 11. Limitations on assessed value and rate of property tax; Or. Rev. Stat. § 280.060. Local option taxes; levy outside constitutional limitation</t>
  </si>
  <si>
    <t>Or. Const. Art. XI, § 11. Limitations on assessed value and rate of property tax; Or. Rev. Stat. § 308.146. Determination of maximum assessed value and assessed value; effects of property destruction; effects of conservation or preservation easements</t>
  </si>
  <si>
    <t>Or. Rev. Stat. § 166.170. State preemption; Or. Rev. Stat. § 653.661. Preemption; Or. Rev. Stat. § 91.225. Rent control restrictions; Or. Const. Art. XI, § 11. Limitations on assessed value and rate of property tax; Or. Rev. Stat. § 310.150. Segregation into categories; category limits; determination of accuracy of tax; reduction of tax to fall within limits; Or. Const. Art. XI, § 11. Limitations on assessed value and rate of property tax; Or. Rev. Stat. § 308.146. Determination of maximum assessed value and assessed value; effects of property destruction; effects of conservation or preservation easements; Or. Rev. Stat. § 308.146. Determination of maximum assessed value and assessed value; effects of property destruction; effects of conservation or preservation easements</t>
  </si>
  <si>
    <t>18 Pa. Cons. Stat. Ann. § 6120. Limitation on the regulation of firearms and ammunition; 16 Pa. Cons. Stat. Ann. § 6107-C. Charter limitations; 53 Pa. Cons. Stat. § 2962. Limitation on municipal powers; 66 Pa. Cons. Stat. Ann. § 3014. Network modernization plans; 53 Pa.Cons. Stat. Ann.§ 6924.320. Tax limitations; 53 Pa. Cons. Stat. Ann.§ 6926.327. Property tax limits on reassessment</t>
  </si>
  <si>
    <t>18 Pa. Cons. Stat. Ann. § 6120. Limitation on the regulation of firearms and ammunition; 16 Pa. Cons. Stat. Ann. § 6107-C. Charter limitations; 53 Pa. Cons. Stat. § 2962. Limitation on municipal powers</t>
  </si>
  <si>
    <t>NRA v. City of Philadelphia, 606 Pa. 677 (Pa. Commw. Ct., 2010); Clarke v. House of Representatives, 957 A.2d 361 (Pa. Commw. Ct. 2008).; Schneck v. Philadelphia, 383 A.2d 227 (Pa. Commw. Ct. 1978); Ortiz v. Commonwealth, 681 A.2d 152, 155 (Pa. 1996).</t>
  </si>
  <si>
    <t>In Ortiz v. Commonwealth, the Supreme Court of Pennsylvania ruled 18 Pa. Cons. Stat. Ann. § 6120 preempts localities from banning assault weapons. Ortiz v. Commonwealth, 681 A.2d 152, 155 (Pa. 1996).In Schneck v. Philadelphia, a lower court ruled that 18 Pa. Cons. Stat. Ann. § 6120 preempts localities from enacting firearm licensing requirements. Schneck v. Philadelphia, 383 A.2d 227 (Pa. Commw. Ct. 1978).In Clarke v. House of Representatives, an intermediate appellate court ruled 18 Pa. Cons. Stat. Ann. § 6120 preempts localities from enacting various ordinances, including, limiting handgun purchases to one per month, mandating reporting lost or stolen firearms, requiring local licenses, requiring annual license renewals, allowing confiscating firearms from someone posing a risk of harm, prohibiting the possession/transfer of assault weapons, and requiring reporting ammunition sales to police departments. Clarke v. House of Representatives, 957 A.2d 361 (Pa. Commw. Ct. 2008).In NRA v. City of Philadelphia, an intermediate appellate court ruled 18 Pa. Cons. Stat. Ann. § 6120 preempts localities from banning assault weapons and prohibiting "straw purchasers." NRA v. City of Philadelphia, 606 Pa. 677 (Pa. Commw. Ct., 2010)</t>
  </si>
  <si>
    <t>66 Pa. Cons. Stat. Ann. § 3014. Network modernization plans</t>
  </si>
  <si>
    <t>53 Pa.Cons. Stat. Ann.§ 6924.320. Tax limitations</t>
  </si>
  <si>
    <t>16 Pa. Cons. Stat. Ann. § 1770. Tax levies</t>
  </si>
  <si>
    <t>53 Pa. Cons. Stat. Ann.§ 6926.327. Property tax limits on reassessment</t>
  </si>
  <si>
    <t>build this?: Potentially limiting case law: use of indefinite base year method for calculation of property tax violated the Uniformity Clause. Clifton v. Allegheny County, 969 A.2d 1197 (2009)</t>
  </si>
  <si>
    <t>53 Pa. Cons. Stat. Ann.§ 6926.333. Public referendum requirements for increasing certain taxes</t>
  </si>
  <si>
    <t>NRA v. City of Philadelphia, 606 Pa. 677 (Pa. Commw. Ct., 2010); Clarke v. House of Representatives, 957 A.2d 361 (Pa. Commw. Ct. 2008).; Schneck v. Philadelphia, 383 A.2d 227 (Pa. Commw. Ct. 1978); Ortiz v. Commonwealth, 681 A.2d 152, 155 (Pa. 1996).; Firearm Owners Against Crime v. City of Harrisburg Mayor, maj Papenfuse, 261 A.3d 467 (Oct. 20, 2021)</t>
  </si>
  <si>
    <t>R.I. Gen. Laws § 11-47-58. Firearms -- State preemption; R.I. Gen. Laws. § 28-57-8. Uniformity; R.I. Gen. Laws § 44-5-2. Maximum levy</t>
  </si>
  <si>
    <t>R.I. Gen. Laws § 11-47-58. Firearms -- State preemption</t>
  </si>
  <si>
    <t>R.I. Gen. Laws. § 28-57-8. Uniformity</t>
  </si>
  <si>
    <t>Paid leave is only required for employees employed by an employer of 18 or more employees. R.I. Gen. Laws § 28-57-5(a).</t>
  </si>
  <si>
    <t>R.I. Gen. Laws. § 28-57-8. Uniformity; R.I. Gen. Laws § 28-57-6. Use of paid sick and safe leave time</t>
  </si>
  <si>
    <t>R.I. Gen Laws § 28-48-2. Parental leave and family leave requirement; R.I. Gen. Laws. § 28-57-5. Accrual of paid sick and safe leave time; R.I. Gen. Laws § 28-57-6. Use of paid sick and safe leave time</t>
  </si>
  <si>
    <t>R.I. Gen Laws § 28-48-2. Parental leave and family leave requirement; R.I. Gen. Laws. § 28-57-5. Accrual of paid sick and safe leave time</t>
  </si>
  <si>
    <t>R.I. Gen. Laws § 44-5-2. Maximum levy</t>
  </si>
  <si>
    <t>S.C. Code Ann. § 23-31-510. Regulation of ownership, transfer, or possession of firearm or ammunition; discharge on landowner’s own property.; S.C. Code Ann. § 41-1-25. Employee benefits, establishment by political subdivisions prohibited; definitions.; S.C. Code Ann. § 27-39-60. Counties and municipal corporations restricted from regulating rent charged for certain dwellings.; S.C. Code Ann. § 6-1-320. Millage rate increase limitation; exceptions.; S.C. Code Ann. § 12-37-3140. Determining fair market value.; S.C. Const. Ann. Art. X § 6. Establishment of method of valuation for assessment of real property within State.; S.C. Code Ann. § 58-9-2620. Duties and restrictions; cost and rate computations; accounting requirements.; S.C. Code Ann. § 58-9-2630. Tax collections and payments</t>
  </si>
  <si>
    <t>S.C. Code Ann. § 23-31-510. Regulation of ownership, transfer, or possession of firearm or ammunition; discharge on landowner’s own property.</t>
  </si>
  <si>
    <t>S.C. Code Ann. § 23-31-510. Regulation of ownership, transfer, or possession of firearm or ammunition; discharge on landowner’s own property.; Op. S.C. Att'y Gen., 2014 WL 5073495 (September 30, 2014)</t>
  </si>
  <si>
    <t>According to a 2014 opinion from the South Carolina Attorney General, the preemption language in S.C. Code Ann. § 23-31-510 also applies to concealed weapons. Op. S.C. Att'y Gen., 2014 WL 5073495 (September 30, 2014).</t>
  </si>
  <si>
    <t>S.C. Code Ann. § 58-9-2630. Tax collections and payments</t>
  </si>
  <si>
    <t>S.C. Code Ann. § 58-9-2630. Tax collections and payments; S.C. Code Ann. § 58-9-2620. Duties and restrictions; cost and rate computations; accounting requirements.</t>
  </si>
  <si>
    <t>Rates must reflect cost of providing service, Municipality must keep public records, Municipality must not subsidize broadband services with revenues from other public utilities, Municipality must separately account for revenues, expenses, property and source of investment associated with provision of broadband, Municipal broadband provider taxed as a private entity, Municipal broadband provider must follow all laws, regulations, and requirements as if private provider</t>
  </si>
  <si>
    <t>S.C. Code Ann. § 41-1-25. Employee benefits, establishment by political subdivisions prohibited; definitions.</t>
  </si>
  <si>
    <t>S.C. Code Ann. § 8-11-40. Sick leave; leave where employee attacked; leave for sick family member.; S.C. Code Ann. § 8-11-40. Sick leave; leave where employee attacked; leave for sick family member.; S.C. Code Ann. § 59-1-400. Sick leave for public school employees.</t>
  </si>
  <si>
    <t>Paid sick leave is required for full-time state employees only. S.C. Code Ann. § 8-11-40. Full-time employees of public schools also accrue paid sick leave. S.C. Code Ann. § 59-1-400.</t>
  </si>
  <si>
    <t>S.C. Code Ann. § 27-39-60. Counties and municipal corporations restricted from regulating rent charged for certain dwellings.</t>
  </si>
  <si>
    <t>S.C. Code Ann. § 6-1-320. Millage rate increase limitation; exceptions.</t>
  </si>
  <si>
    <t>S.C. Const. Ann. Art. X § 6. Establishment of method of valuation for assessment of real property within State.; S.C. Code Ann. § 12-37-3140. Determining fair market value.</t>
  </si>
  <si>
    <t>S.C. Code Ann. § 23-31-510. Regulation of ownership, transfer, or possession of firearm or ammunition; discharge on landowner’s own property.; Op. S.C. Att'y Gen., 2014 WL 5073495 (September 30, 2014); S.C. Code Ann. § 23-31-250. State cannot be compelled by federal government to take any action that limits carrying concealable weapons evaluation of federal laws by Attorney General</t>
  </si>
  <si>
    <t>S.C. Code Ann. § 23-31-510. Regulation of ownership, transfer, or possession of firearm or ammunition; discharge on landowner’s own property.; S.C. Code Ann. § 41-1-25. Employee benefits, establishment by political subdivisions prohibited; definitions.; S.C. Code Ann. § 27-39-60. Counties and municipal corporations restricted from regulating rent charged for certain dwellings.; S.C. Code Ann. § 6-1-320. Millage rate increase limitation; exceptions.; S.C. Code Ann. § 12-37-3140. Determining fair market value.; S.C. Const. Ann. Art. X § 6. Establishment of method of valuation for assessment of real property within State.; S.C. Code Ann. § 58-9-2620. Duties and restrictions; cost and rate computations; accounting requirements.; S.C. Code Ann. § 58-9-2630. Tax collections and payments; S.C. Code Ann. § 59-1-500. Biological gender-based and coeducational school sports teams; birth certificates; remedies.</t>
  </si>
  <si>
    <t>S.C. Code Ann. § 59-1-500. Biological gender-based and coeducational school sports teams; birth certificates; remedies.</t>
  </si>
  <si>
    <t>S.C. Code Ann. § 23-31-510. Regulation of ownership, transfer, or possession of firearm or ammunition; discharge on landowner’s own property.; S.C. Code Ann. § 41-1-25. Employee benefits, establishment by political subdivisions prohibited; definitions.; S.C. Code Ann. § 27-39-60. Counties and municipal corporations restricted from regulating rent charged for certain dwellings.; S.C. Code Ann. § 6-1-320. Millage rate increase limitation; exceptions.; S.C. Code Ann. § 12-37-3140. Determining fair market value.; S.C. Const. Ann. Art. X § 6. Establishment of method of valuation for assessment of real property within State.; S.C. Code Ann. § 58-9-2620. Duties and restrictions; cost and rate computations; accounting requirements.; S.C. Code Ann. § 58-9-2630. Tax collections and payments; S.C. Code Ann. § 59-1-500. Biological gender-based and coeducational school sports teams; birth certificates; remedies.; S.C. Code Ann. § 8-11-150. Paid parental leave; birth of child; placement of foster child.; S.C. Code Ann § 8-11-155. Paid parental leave; adoption.</t>
  </si>
  <si>
    <t>S.C. Code Ann. § 8-11-40. Sick leave; leave where employee attacked; leave for sick family member.; S.C. Code Ann. § 8-11-40. Sick leave; leave where employee attacked; leave for sick family member.; S.C. Code Ann. § 59-1-400. Sick leave for public school employees.; S.C. Code Ann. § 8-11-150. Paid parental leave; birth of child; placement of foster child.; S.C. Code Ann § 8-11-155. Paid parental leave; adoption.</t>
  </si>
  <si>
    <t>S.D. Codified Laws § 6-1-13. Rent controls prohibited — Exception.; S.D. Codified Laws § 9-19-20. Firearm restrictions prohibited.; S.D. Codified Laws § 7-18A-36. Ordinances restricting firearms, ammunition, or their component prohibited and void.; S.D. Codified Laws § 10-12-42. Annual levy for general fund of a school district.; S.D. Codified Laws § 10-12-32. Limit of municipality levy rate.; S.D. Codified Laws § 10-12-28.1. Additional annual township levy for fire protection — Rate limitation.; S.D. Codified Laws § 10-12-28. Rate limit of township levy.; S.D. Codified Laws § 10-12-21. Maximum county levy rate for all purposes.; S.D. Const. Article XI § 1. Annual tax; S.D. Codified Laws § 10-13-35. Increase of revenue payable from property taxes — Index factor — Calculation and limitation of tax increase — Additional increase above limitation — Exemptions.; S.D. Codified Laws § 10-12-43. Excess tax levy authorized for school districts — Vote by governing body — Announcement requirements — Referendum election.; S.D. Codified Laws § 10-12-43. Excess tax levy authorized for school districts — Vote by governing body — Announcement requirements — Referendum election.</t>
  </si>
  <si>
    <t>S.D. Codified Laws § 7-18A-36. Ordinances restricting firearms, ammunition, or their component prohibited and void.; S.D. Codified Laws § 9-19-20. Firearm restrictions prohibited.</t>
  </si>
  <si>
    <t>S.D. Codified Laws § 9-19-20. Firearm restrictions prohibited.; S.D. Codified Laws § 7-18A-36. Ordinances restricting firearms, ammunition, or their component prohibited and void.</t>
  </si>
  <si>
    <t>S.D. Codified Laws § 6-1-13. Rent controls prohibited — Exception.</t>
  </si>
  <si>
    <t>S.D. Codified Laws § 10-12-43. Excess tax levy authorized for school districts — Vote by governing body — Announcement requirements — Referendum election.; S.D. Codified Laws § 10-12-43. Excess tax levy authorized for school districts — Vote by governing body — Announcement requirements — Referendum election.</t>
  </si>
  <si>
    <t>S.D. Codified Laws § 10-12-32. Limit of municipality levy rate.; S.D. Codified Laws § 10-12-28.1. Additional annual township levy for fire protection — Rate limitation.; S.D. Codified Laws § 10-12-28. Rate limit of township levy.; S.D. Codified Laws § 10-12-21. Maximum county levy rate for all purposes.; S.D. Const. Article XI § 1. Annual tax; S.D. Codified Laws § 10-12-42. Annual levy for general fund of a school district.</t>
  </si>
  <si>
    <t>S.D. Codified Laws § 10-12-43. Excess tax levy authorized for school districts — Vote by governing body — Announcement requirements — Referendum election.</t>
  </si>
  <si>
    <t>S.D. Codified Laws § 10-13-35. Increase of revenue payable from property taxes — Index factor — Calculation and limitation of tax increase — Additional increase above limitation — Exemptions.</t>
  </si>
  <si>
    <t>S.D. Codified Laws § 10-13-36. Special election on tax levy exceeding limitations—Vote required for approval—Maximum excess</t>
  </si>
  <si>
    <t>S.D. Codified Laws § 6-1-13. Rent controls prohibited — Exception.; S.D. Codified Laws § 9-19-20. Firearm restrictions prohibited.; S.D. Codified Laws § 7-18A-36. Ordinances restricting firearms, ammunition, or their component prohibited and void.; S.D. Codified Laws § 10-12-32. Limit of municipality levy rate.; S.D. Codified Laws § 10-12-28.1. Additional annual township levy for fire protection — Rate limitation.; S.D. Codified Laws § 10-12-28. Rate limit of township levy.; S.D. Codified Laws § 10-12-21. Maximum county levy rate for all purposes.; S.D. Const. Article XI § 1. Annual tax; S.D. Codified Laws § 10-13-35. Increase of revenue payable from property taxes — Index factor — Calculation and limitation of tax increase — Additional increase above limitation — Exemptions.; S.D. Codified Laws § 10-12-43. Excess tax levy authorized for school districts — Vote by governing body — Announcement requirements — Referendum election.; S.D. Codified Laws § 10-12-43. Excess tax levy authorized for school districts — Vote by governing body — Announcement requirements — Referendum election.; S.D. Codified Laws § 10-12-42. General fund of a school district — Annual levy.</t>
  </si>
  <si>
    <t>S.D. Codified Laws § 10-12-32. Limit of municipality levy rate.; S.D. Codified Laws § 10-12-28.1. Additional annual township levy for fire protection — Rate limitation.; S.D. Codified Laws § 10-12-28. Rate limit of township levy.; S.D. Codified Laws § 10-12-21. Maximum county levy rate for all purposes.; S.D. Const. Article XI § 1. Annual tax; S.D. Codified Laws § 10-12-42. General fund of a school district — Annual levy.</t>
  </si>
  <si>
    <t>S.D. Codified Laws § 6-1-13. Rent controls prohibited — Exception.; S.D. Codified Laws § 7-18A-36. Ordinances restricting firearms, ammunition, or their component prohibited and void.; S.D. Codified Laws § 10-12-32. Limit of municipality levy rate.; S.D. Codified Laws § 10-12-28.1. Additional annual township levy for fire protection — Rate limitation.; S.D. Codified Laws § 10-12-28. Rate limit of township levy.; S.D. Codified Laws § 10-12-21. Maximum county levy rate for all purposes.; S.D. Const. Article XI § 1. Annual tax; S.D. Codified Laws § 10-13-35. Increase of revenue payable from property taxes — Index factor — Calculation and limitation of tax increase — Additional increase above limitation — Exemptions.; S.D. Codified Laws § 10-12-43. Excess tax levy authorized for school districts — Vote by governing body — Announcement requirements — Referendum election.; S.D. Codified Laws § 10-12-43. Excess tax levy authorized for school districts — Vote by governing body — Announcement requirements — Referendum election.; S.D. Codified Laws § 10-12-42. General fund of a school district — Annual levy.; S.D. Codified Laws § 9-19-20. Firearm restrictions prohibited.</t>
  </si>
  <si>
    <t>S.D. Codified Laws § 6-1-13. Rent controls prohibited — Exception.; S.D. Codified Laws § 7-18A-36. Ordinances restricting firearms, ammunition, or their component prohibited and void.; S.D. Codified Laws § 10-12-32. Limit of municipality levy rate.; S.D. Codified Laws § 10-12-28.1. Additional annual township levy for fire protection — Rate limitation.; S.D. Codified Laws § 10-12-28. Rate limit of township levy.; S.D. Codified Laws § 10-12-21. Maximum county levy rate for all purposes.; S.D. Const. Article XI § 1. Annual tax; S.D. Codified Laws § 10-13-35. Increase of revenue payable from property taxes — Index factor — Calculation and limitation of tax increase — Additional increase above limitation — Exemptions.; S.D. Codified Laws § 10-12-43. Excess tax levy authorized for school districts — Vote by governing body — Announcement requirements — Referendum election.; S.D. Codified Laws § 10-12-43. Excess tax levy authorized for school districts — Vote by governing body — Announcement requirements — Referendum election.; S.D. Codified Laws § 10-12-42. General fund of a school district — Annual levy.; S.D. Codified Laws § 9-19-20. Firearm restrictions prohibited.; S.D. Codified Laws § 13-67-1. Athletic teams and sports—Designation by sex—Participation.; S.D. Codified Laws § 13-1-68. Engagement with divisive concepts—Compulsion prohibited.; S.D. Codified Laws § 13-1-67. Divisive concepts—Definition.</t>
  </si>
  <si>
    <t>S.D. Codified Laws § 7-18A-36. Ordinances restricting firearms, ammunition, or their component prohibited and void.; S.D. Codified Laws § 9-19-20. Firearm restrictions prohibited.; S.D. Codified Laws § 9-19-20. Firearm restrictions prohibited.</t>
  </si>
  <si>
    <t>S.D. Codified Laws § 13-67-1. Athletic teams and sports—Designation by sex—Participation.</t>
  </si>
  <si>
    <t>S.D. Codified Laws § 13-1-68. Engagement with divisive concepts—Compulsion prohibited.; S.D. Codified Laws § 13-1-67. Divisive concepts—Definition.; S.D. Codified Laws § 13-1-70. Use of funding for certain purposes prohibited.</t>
  </si>
  <si>
    <t>S.D. Codified Laws § 13-1-68. Engagement with divisive concepts—Compulsion prohibited.; S.D. Codified Laws § 13-1-67. Divisive concepts—Definition.</t>
  </si>
  <si>
    <t>S.D. Codified Laws § 13-1-67. Divisive concepts—Definition.</t>
  </si>
  <si>
    <t>S.D. Codified Laws § 13-1-70. Use of funding for certain purposes prohibited.</t>
  </si>
  <si>
    <t>S.D. Codified Laws § 13-1-68. Engagement with divisive concepts—Compulsion prohibited.</t>
  </si>
  <si>
    <t>S.D. Codified Laws § 13-1-68 specifically applies to the "Board of Regents," the "Board of Technical Education, or any institution under their control." The Board of Regents oversees South Dakota's public university system.</t>
  </si>
  <si>
    <t>Tenn. Code § 7-51-1802. Local government requirements on employers; Tenn. Code § 7-51-1802. Local government requirements on employers; Tenn. Code § 39-17-1314. Local regulation of firearms, ammunition, or components preempted; exceptions; legislative intent; private rights of action; Tenn. Code § 66-35-102. Local governmental units, prohibition of rent control; Tenn. Code § 66-35-102. Local governmental units, prohibition of rent control; Tenn. Code Ann § 67-5-1702. Tax rate in excess of certified rate; Tenn. Code § 67-5-1704. Special school districts; adjusted tax rates; Tenn. Code §7-59-316. Telecommunications joint venture</t>
  </si>
  <si>
    <t>Tenn. Code § 7-51-1802. Local government requirements on employers; Tenn. Code § 7-51-1802. Local government requirements on employers</t>
  </si>
  <si>
    <t>Tenn. Code § 7-51-1802. Local government requirements on employers</t>
  </si>
  <si>
    <t>Ban the box preemption subsection "shall not apply with respect to employees of a local government." Tenn. Code § 7-51-1802(e)</t>
  </si>
  <si>
    <t>Tenn. Code § 8-50-112. Employment position; criminal background check</t>
  </si>
  <si>
    <t>Tenn. Code § 39-17-1314. Local regulation of firearms, ammunition, or components preempted; exceptions; legislative intent; private rights of action</t>
  </si>
  <si>
    <t>Tenn. Code § 66-35-102. Local governmental units, prohibition of rent control</t>
  </si>
  <si>
    <t>Tenn. Code §7-59-316. Telecommunications joint venture</t>
  </si>
  <si>
    <t>Tenn. Code Ann. § 7-52-601. Authority to offer cable and internet services</t>
  </si>
  <si>
    <t>Private entities must be unwilling or unable to deploy service, Feasibility study conducted prior to offering internet, Voter referendum approving municipal broadband, Service area is historically underserved, Municipality must provide nondiscriminatory access to poles and other facilities, Municipality must keep public records, Municipality must not subsidize broadband services with revenues from other public utilities, Municipal broadband provider must offer services in addition to internet, Municipal broadband provider taxed as a private entity, Municipal broadband provider must be in a joint venture</t>
  </si>
  <si>
    <t>Tenn. Code Ann. § 7-52-601. Authority to offer cable and internet services; Tenn. Code Ann. § 7-52-602. Required procedures to offer services; Tenn. Code Ann. § 7-52-602. Required procedures to offer services; Tenn. Code §7-59-316. Telecommunications joint venture; Tenn. Code §7-59-316. Telecommunications joint venture; Tenn. Code §7-59-316. Telecommunications joint venture; Tenn. Code §7-59-316. Telecommunications joint venture; Tenn. Code §7-59-316. Telecommunications joint venture; Tenn. Code Ann. § 7-52-602. Required procedures to offer services; Tenn. Code Ann. § 7-52-603. Delivery of services; separate division</t>
  </si>
  <si>
    <t>Tenn. Code Ann § 67-5-1702. Tax rate in excess of certified rate; Tenn. Code § 67-5-508. Records open to public inspection; notification; Tenn. Code § 67-5-508. Records open to public inspection; notification</t>
  </si>
  <si>
    <t>Tenn. Code Ann § 67-5-1702. Tax rate in excess of certified rate</t>
  </si>
  <si>
    <t>Tenn. Code § 67-5-1701. Procedure; Tenn. Code Ann § 67-5-1702. Tax rate in excess of certified rate</t>
  </si>
  <si>
    <t>Tenn. Code § 9-4-5119. Prohibited use of state funds by University of Tennessee — Use of funds in budget of office of diversity and inclusion.; Tenn. Code § 7-51-1802. Local government requirements on employers</t>
  </si>
  <si>
    <t>Gender neutral pronouns state funding</t>
  </si>
  <si>
    <t>Tenn. Code § 7-51-1802. Local government requirements on employers; Tenn. Code § 7-51-1802. Local government requirements on employers; Tenn. Code § 39-17-1314. Local regulation of firearms, ammunition, or components preempted; exceptions; legislative intent; private rights of action; Tenn. Code § 66-35-102. Local governmental units, prohibition of rent control; Tenn. Code § 66-35-102. Local governmental units, prohibition of rent control; Tenn. Code Ann § 67-5-1702. Tax rate in excess of certified rate; Tenn. Code § 67-5-1704. Special school districts; adjusted tax rates; Tenn. Code §7-59-316. Telecommunications joint venture; Tenn. Code § 49-6-310. Determining student gender for purposes of participation in athletics</t>
  </si>
  <si>
    <t>Tenn. Code § 9-4-5119. Prohibited use of state funds by University of Tennessee — Use of funds in budget of office of diversity and inclusion.; Tenn. Code § 7-51-1802. Local government requirements on employers; Tenn. Code § 49-6-310. Determining student gender for purposes of participation in athletics</t>
  </si>
  <si>
    <t>Tenn. Code § 7-51-1802. Local government requirements on employers; Tenn. Code § 7-51-1802. Local government requirements on employers; Tenn. Code § 39-17-1314. Local regulation of firearms, ammunition, or components preempted; exceptions; legislative intent; private rights of action; Tenn. Code § 66-35-102. Local governmental units, prohibition of rent control; Tenn. Code § 66-35-102. Local governmental units, prohibition of rent control; Tenn. Code Ann § 67-5-1702. Tax rate in excess of certified rate; Tenn. Code § 67-5-1704. Special school districts; adjusted tax rates; Tenn. Code §7-59-316. Telecommunications joint venture; Tenn. Code § 49-6-310. Determining student gender for purposes of participation in athletics; Tenn. Code § 9-4-5119. Prohibited use of state funds by University of Tennessee — Use of funds in budget of office of diversity and inclusion.; Tenn. Code § 49-6-1308. Sexual orientation or gender identity curriculum; notice to parent or guardian; excusing student from participation</t>
  </si>
  <si>
    <t>Tenn. Code § 9-4-5119. Prohibited use of state funds by University of Tennessee — Use of funds in budget of office of diversity and inclusion.; Tenn. Code § 7-51-1802. Local government requirements on employers; Tenn. Code § 49-6-310. Determining student gender for purposes of participation in athletics; Tenn. Code § 9-4-5119. Prohibited use of state funds by University of Tennessee — Use of funds in budget of office of diversity and inclusion.</t>
  </si>
  <si>
    <t>Tenn. Code § 9-4-5119. Prohibited use of state funds by University of Tennessee — Use of funds in budget of office of diversity and inclusion.; Tenn. Code § 7-51-1802. Local government requirements on employers; Tenn. Code § 49-6-310. Determining student gender for purposes of participation in athletics; Tenn. Code § 9-4-5119. Prohibited use of state funds by University of Tennessee — Use of funds in budget of office of diversity and inclusion.; Tenn. Code § 49-6-310. Determining student gender for purposes of participation in athletics; Tenn. Code § 49-6-1308. Sexual orientation or gender identity curriculum; notice to parent or guardian; excusing student from participation</t>
  </si>
  <si>
    <t>Parents and guardians must be notified of commencement of sexual orientation and gender. Tenn. Code § 49-6-1308.</t>
  </si>
  <si>
    <t>Tenn. Code § 7-51-1802. Local government requirements on employers; Tenn. Code § 7-51-1802. Local government requirements on employers; Tenn. Code § 66-35-102. Local governmental units, prohibition of rent control; Tenn. Code § 66-35-102. Local governmental units, prohibition of rent control; Tenn. Code Ann § 67-5-1702. Tax rate in excess of certified rate; Tenn. Code § 67-5-1704. Special school districts; adjusted tax rates; Tenn. Code §7-59-316. Telecommunications joint venture; Tenn. Code § 39-17-1314. Local regulation of firearms, ammunition, or components preempted; exceptions; legislative intent; private rights of action; Tenn. Code § 9-4-5119. Prohibited use of state funds by University of Tennessee — Use of funds in budget of office of diversity and inclusion.; Tenn. Code § 49-6-310. Determining student gender for purposes of participation in athletics; Tenn. Code § 49-6-1308. Sexual orientation or gender identity curriculum; notice to parent or guardian; excusing student from participation</t>
  </si>
  <si>
    <t>Tenn. Code § 9-4-5119. Prohibited use of state funds by University of Tennessee — Use of funds in budget of office of diversity and inclusion.; Tenn. Code § 49-6-310. Determining student gender for purposes of participation in athletics; Tenn. Code § 7-51-1802. Local government requirements on employers</t>
  </si>
  <si>
    <t>Tenn. Code § 9-4-5119. Prohibited use of state funds by University of Tennessee — Use of funds in budget of office of diversity and inclusion.; Tenn. Code § 49-6-310. Determining student gender for purposes of participation in athletics; Tenn. Code § 7-51-1802. Local government requirements on employers; Tenn. Code § 49-6-1308. Sexual orientation or gender identity curriculum; notice to parent or guardian; excusing student from participation</t>
  </si>
  <si>
    <t>Ban-the-Box, Firearms, Inclusionary Zoning, Municipal Broadband, Paid Leave, Rent Control, TEL: Full Disclosure Requirements, TEL: Property Tax Levy Limit, Transgender Rights, Race and Racism in School Curriculum</t>
  </si>
  <si>
    <t>Tenn. Code § 7-51-1802. Local government requirements on employers; Tenn. Code § 7-51-1802. Local government requirements on employers; Tenn. Code § 66-35-102. Local governmental units, prohibition of rent control; Tenn. Code § 66-35-102. Local governmental units, prohibition of rent control; Tenn. Code Ann § 67-5-1702. Tax rate in excess of certified rate; Tenn. Code § 67-5-1704. Special school districts; adjusted tax rates; Tenn. Code §7-59-316. Telecommunications joint venture; Tenn. Code § 39-17-1314. Local regulation of firearms, ammunition, or components preempted; exceptions; legislative intent; private rights of action; Tenn. Code § 9-4-5119. Prohibited use of state funds by University of Tennessee — Use of funds in budget of office of diversity and inclusion.; Tenn. Code § 49-6-310. Determining student gender for purposes of participation in athletics; Tenn. Code § 49-6-1308. Sexual orientation or gender identity curriculum; notice to parent or guardian; excusing student from participation; Tenn. Code § 49-6-1019. Concepts prohibited from inclusion or promotion in course of instruction — Withholding of state funds upon violation.</t>
  </si>
  <si>
    <t>Tenn. Code § 49-6-310. Determining student gender for purposes of participation in athletics; Tenn. Code § 7-51-1802. Local government requirements on employers; Tenn. Code § 49-6-1308. Sexual orientation or gender identity curriculum; notice to parent or guardian; excusing student from participation</t>
  </si>
  <si>
    <t>Tenn. Code § 49-6-1019. Concepts prohibited from inclusion or promotion in course of instruction — Withholding of state funds upon violation.</t>
  </si>
  <si>
    <t>One race is inherently superior to another, Individuals are inherently racist, whether consciously or unconsciously, Individuals should be discriminated against because of their race, An individual’s moral character is determined by their race , Individuals are responsible for actions committed in the past by other members of the same race, Individuals should feel discomfort, guilt, or psychological distress on account of their race, Virtues such as meritocracy, hard work, and having a strong work ethic are racist concepts, The United States of America is fundamentally racist</t>
  </si>
  <si>
    <t>Tenn. Code § 7-51-1802. Local government requirements on employers; Tenn. Code § 49-6-310. Determining student gender for purposes of participation in athletics; Tenn. Code § 49-6-1308. Sexual orientation or gender identity curriculum; notice to parent or guardian; excusing student from participation</t>
  </si>
  <si>
    <t>public charter</t>
  </si>
  <si>
    <t>Possession, Purchase, Carrying, Transfer, Registration requirements, Sale, Licensing, Ammunition, Ownership, Transportation, Manufacture, Enforcing federal firearm laws, The state preempts all firearm regulation</t>
  </si>
  <si>
    <t>Tenn. Code § 39-17-1314. Local regulation of firearms, ammunition, or components preempted; exceptions; legislative intent; private rights of action; Tenn. Code § 38-3-115. Regulation of ownership, use, or possession of firearms, ammunition, or firearms accessories; expenditure of public funds; violation of Tennessee statute, common law, or constitution</t>
  </si>
  <si>
    <t>Tenn. Code § 9-4-5119. Prohibited use of state funds by University of Tennessee — Use of funds in budget of office of diversity and inclusion.; Tenn. Code § 7-51-1802. Local government requirements on employers; Tenn. Code § 49-6-310. Determining student gender for purposes of participation in athletics; Tenn. Code § 49-6-1019. Concepts prohibited from inclusion or promotion in course of instruction — Withholding of state funds upon violation.</t>
  </si>
  <si>
    <t>Tenn. Code § 7-51-1802. Local government requirements on employers; Tenn. Code § 49-6-310. Determining student gender for purposes of participation in athletics; Tenn. Code § 49-6-1308. Sexual orientation or gender identity curriculum; notice to parent or guardian; excusing student from participation; Tenn. Code § 49-6-1019. Concepts prohibited from inclusion or promotion in course of instruction — Withholding of state funds upon violation.</t>
  </si>
  <si>
    <t>Tenn. Code § 7-51-1802. Local government requirements on employers; Tenn. Code § 7-51-1802. Local government requirements on employers; Tenn. Code § 66-35-102. Local governmental units, prohibition of rent control; Tenn. Code § 66-35-102. Local governmental units, prohibition of rent control; Tenn. Code Ann § 67-5-1702. Tax rate in excess of certified rate; Tenn. Code § 67-5-1704. Special school districts; adjusted tax rates; Tenn. Code §7-59-316. Telecommunications joint venture; Tenn. Code § 39-17-1314. Local regulation of firearms, ammunition, or components preempted; exceptions; legislative intent; private rights of action; Tenn. Code § 9-4-5119. Prohibited use of state funds by University of Tennessee — Use of funds in budget of office of diversity and inclusion.; Tenn. Code § 49-6-310. Determining student gender for purposes of participation in athletics; Tenn. Code § 49-6-1308. Sexual orientation or gender identity curriculum; notice to parent or guardian; excusing student from participation; Tenn. Code § 49-6-1019. Concepts prohibited from inclusion or promotion in course of instruction — Withholding of state funds upon violation.; Tenn. Code § 49-7-1903. Restrictions applicable to public institutions of higher education.</t>
  </si>
  <si>
    <t>Tenn. Code § 49-6-1019. Concepts prohibited from inclusion or promotion in course of instruction — Withholding of state funds upon violation.; Tenn. Code § 49-7-1903. Restrictions applicable to public institutions of higher education.; Tenn. Code § 49-7-1902. Part definitions.</t>
  </si>
  <si>
    <t>Tenn. Code § 49-6-1019. Concepts prohibited from inclusion or promotion in course of instruction — Withholding of state funds upon violation.; Tenn. Code § 49-7-1903. Restrictions applicable to public institutions of higher education.; Tenn. Code § 49-7-1902. Part definitions.; Tenn. Code § 49-7-1902. Part definitions.; Tenn. Code § 49-7-1902. Part definitions.</t>
  </si>
  <si>
    <t>Tenn. Code § 7-51-1802. Local government requirements on employers; Tenn. Code § 7-51-1802. Local government requirements on employers; Tenn. Code § 66-35-102. Local governmental units, prohibition of rent control; Tenn. Code § 66-35-102. Local governmental units, prohibition of rent control; Tenn. Code Ann § 67-5-1702. Tax rate in excess of certified rate; Tenn. Code § 67-5-1704. Special school districts; adjusted tax rates; Tenn. Code §7-59-316. Telecommunications joint venture; Tenn. Code § 39-17-1314. Local regulation of firearms, ammunition, or components preempted; exceptions; legislative intent; private rights of action; Tenn. Code § 9-4-5119. Prohibited use of state funds by University of Tennessee — Use of funds in budget of office of diversity and inclusion.; Tenn. Code § 49-6-1308. Sexual orientation or gender identity curriculum; notice to parent or guardian; excusing student from participation; Tenn. Code § 49-6-1019. Concepts prohibited from inclusion or promotion in course of instruction — Withholding of state funds upon violation.; Tenn. Code § 49-7-1903. Restrictions applicable to public institutions of higher education.; Tenn. Code § 49-6-1019. Concepts prohibited from inclusion or promotion in course of instruction — Withholding of state funds upon violation.; Tenn. Code § 49-6-310. Determining student gender for purposes of participation in athletics; Tenn. Code § 49-7-180. Males prohibited from participating in public higher education sports designated for females.</t>
  </si>
  <si>
    <t>Tenn. Code § 9-4-5119. Prohibited use of state funds by University of Tennessee — Use of funds in budget of office of diversity and inclusion.; Tenn. Code § 7-51-1802. Local government requirements on employers; Tenn. Code § 49-6-1019. Concepts prohibited from inclusion or promotion in course of instruction — Withholding of state funds upon violation.; Tenn. Code § 49-6-310. Determining student gender for purposes of participation in athletics; Tenn. Code § 49-7-180. Males prohibited from participating in public higher education sports designated for females.</t>
  </si>
  <si>
    <t>Tenn. Code § 7-51-1802. Local government requirements on employers; Tenn. Code § 49-6-1308. Sexual orientation or gender identity curriculum; notice to parent or guardian; excusing student from participation; Tenn. Code § 49-6-1019. Concepts prohibited from inclusion or promotion in course of instruction — Withholding of state funds upon violation.; Tenn. Code § 49-6-310. Determining student gender for purposes of participation in athletics; Tenn. Code § 49-7-180. Males prohibited from participating in public higher education sports designated for females.</t>
  </si>
  <si>
    <t>Tex. Local Govt. Code § 229.001. Firearms; air guns; knives; explosives; Tex. Local Govt. Code §214.905. Prohibition of certain municipal requirements regarding sales of housing units or residential lots; Tex. Local Govt. Code §214.905. Prohibition of certain municipal requirements regarding sales of housing units or residential lots; Tex. Util. Code § 54.052. Certificate required for public utility; Tex. Local Govt. Code § 214.902. Rent control; Tex. Tax Code § 26.04. Submission of Roll to Governing Body; Effective and Rollback Tax Rates.; Tex. Tax Code § 26.05. Tax Rate; Tex. Const. Art. 8, § 21. Increase in total property taxes; notice and hearing; calculation; Tex. Const. Art. 8, § 1-a. No state ad valorem tax levy; county levy for roads and flood control; tax donations</t>
  </si>
  <si>
    <t>Tex. Local Govt. Code § 229.001. Firearms; air guns; knives; explosives; Tex. Local Govt. Code § 236.002. Firearms; Air Guns; Sport Shooting Range</t>
  </si>
  <si>
    <t>Though subsection 229.001(b)(3) acknowledges the municipality's authority to regulate the location of businesses, a regulation that expressly identifies and prohibits guns stores from operating in a specific area relates to the transfer of firearms and is prohibited. The term "transfer" is commonly understood to include a sale. Tex. Atty. Gen. Op., No. KP-0252 (2019).</t>
  </si>
  <si>
    <t>Tex. Local Govt. Code § 229.001. Firearms; air guns; knives; explosives</t>
  </si>
  <si>
    <t>Individual city council members who voted on a zoning ordinance ultimately found to violate Tex. Local Govt. Code 229.001 are likely immune from personal liability. Tex. Atty. Gen. Op., No. KP-0252 (2019).</t>
  </si>
  <si>
    <t>Tex. Local Govt. Code §214.905. Prohibition of certain municipal requirements regarding sales of housing units or residential lots</t>
  </si>
  <si>
    <t>Tex. Util. Code § 54.052. Certificate required for public utility</t>
  </si>
  <si>
    <t>Tex. Util. Code § 54.052. Certificate required for public utility; Tex. Util. Code § 54.201. Certification prohibited</t>
  </si>
  <si>
    <t>Texas does not expressly preempt localities from establishing rent control but rent control is permitted when there is a housing emergency due to a disaster and the governor approves the ordinance.</t>
  </si>
  <si>
    <t>Tex. Tax Code § 26.04. Submission of Roll to Governing Body; Effective and Rollback Tax Rates.; Tex. Const. Art. 8, § 21. Increase in total property taxes; notice and hearing; calculation</t>
  </si>
  <si>
    <t>Tex. Const. Art. 8, § 21. Increase in total property taxes; notice and hearing; calculation</t>
  </si>
  <si>
    <t>Tex. Tax Code § 26.04. Submission of Roll to Governing Body; Effective and Rollback Tax Rates.; Tex. Tax Code § 26.05. Tax Rate; Tex. Const. Art. 8, § 9. Maximum state tax; county, city and town levies; county funds; local road laws; Tex. Const. Art. 8, § 1-a. No state ad valorem tax levy; county levy for roads and flood control; tax donations</t>
  </si>
  <si>
    <t>Tex. Tax Code § 26.05. Tax Rate; Tex. Const. Art. 8, § 9. Maximum state tax; county, city and town levies; county funds; local road laws; Tex. Const. Art. 8, § 1-a. No state ad valorem tax levy; county levy for roads and flood control; tax donations</t>
  </si>
  <si>
    <t>Tex. Tax Code § 26.05. Tax Rate; Tex. Const. Art. 8, § 1-a. No state ad valorem tax levy; county levy for roads and flood control; tax donations</t>
  </si>
  <si>
    <t>Tex. Tax Code § 26.05. Tax Rate; Tex. Const. Art. 8, § 9. Maximum state tax; county, city and town levies; county funds; local road laws</t>
  </si>
  <si>
    <t>Tex. Tax Code § 23.23. Limitation on appraised value of residence homestead; Tex. Tax Code § 26.02. Assessment ratios prohibited</t>
  </si>
  <si>
    <t>Tex. Const. Art. 8, § 9. Maximum state tax; county, city and town levies; county funds; local road laws; Tex. Tax Code § 26.08. Election to ratify school taxes; Tex. Const. Art. 8, § 21. Increase in total property taxes; notice and hearing; calculation</t>
  </si>
  <si>
    <t>Tex. Local Govt. Code §214.905. Prohibition of certain municipal requirements regarding sales of housing units or residential lots; Tex. Local Govt. Code §214.905. Prohibition of certain municipal requirements regarding sales of housing units or residential lots; Tex. Util. Code § 54.052. Certificate required for public utility; Tex. Local Govt. Code § 214.902. Rent control; Tex. Tax Code § 26.04. Submission of Roll to Governing Body; Effective and Rollback Tax Rates.; Tex. Tax Code § 26.05. Tax Rate; Tex. Const. Art. 8, § 21. Increase in total property taxes; notice and hearing; calculation; Tex. Const. Art. 8, § 1-a. No state ad valorem tax levy; county levy for roads and flood control; tax donations; Tex. Local Govt. Code § 229.001. Firearms; air guns; knives; explosives</t>
  </si>
  <si>
    <t>Tex. Local Govt. Code § 229.001. Firearms; air guns; knives; explosives; Tex. Local Govt. Code § 229.001. Firearms; air guns; knives; explosives; Tex. Local Govt. Code § 236.002. Firearms; Air Guns; Sport Shooting Range</t>
  </si>
  <si>
    <t>Tex. Tax Code § 26.04. Submission of Roll to Governing Body; Effective and Rollback Tax Rates.; Tex. Tax Code § 26.05. Tax Rate; Tex. Const. Art. 8, § 9. Maximum state tax; county, city and town levies; county funds; local road laws; Tex. Const. Art. 8, § 1-a. No state ad valorem tax levy; county levy for roads and flood control; tax donations; Tex. Educ. Code § 45.003. Bond and Tax Elections</t>
  </si>
  <si>
    <t>Tex. Tax Code § 26.05. Tax Rate; Tex. Const. Art. 8, § 9. Maximum state tax; county, city and town levies; county funds; local road laws; Tex. Educ. Code § 45.003. Bond and Tax Elections</t>
  </si>
  <si>
    <t>Tex. Const. Art. 8, § 9. Maximum state tax; county, city and town levies; county funds; local road laws; Tex. Const. Art. 8, § 21. Increase in total property taxes; notice and hearing; calculation</t>
  </si>
  <si>
    <t>Tex. Local Govt. Code § 229.001. Firearms; air guns; knives; explosives; Tex. Local Govt. Code §214.905. Prohibition of certain municipal requirements regarding sales of housing units or residential lots; Tex. Local Govt. Code §214.905. Prohibition of certain municipal requirements regarding sales of housing units or residential lots; Tex. Util. Code § 54.052. Certificate required for public utility; Tex. Local Govt. Code § 214.902. Rent control; Tex. Const. Art. 8, § 21. Increase in total property taxes; notice and hearing; calculation; Tex. Const. Art. 8, § 1-a. No state ad valorem tax levy; county levy for roads and flood control; tax donations</t>
  </si>
  <si>
    <t>Tex. Const. Art. 8, § 21. Increase in total property taxes; notice and hearing; calculation; Tex. Tax Code § 26.04. Submission of Roll to Governing Body; Effective and Rollback Tax Rates.</t>
  </si>
  <si>
    <t>Tex. Const. Art. 8, § 21. Increase in total property taxes; notice and hearing; calculation; Tex. Tax Code § 26.04. Submission of Roll to Governing Body; Effective and Rollback Tax Rates.; Tex. Tax Code § 26.05. Tax Rate</t>
  </si>
  <si>
    <t>Tex. Const. Art. 8, § 9. Maximum state tax; county, city and town levies; county funds; local road laws; Tex. Const. Art. 8, § 1-a. No state ad valorem tax levy; county levy for roads and flood control; tax donations; Tex. Educ. Code § 45.003. Bond and Tax Elections</t>
  </si>
  <si>
    <t>Tex. Const. Art. 8, § 1-a. No state ad valorem tax levy; county levy for roads and flood control; tax donations; Tex. Educ. Code § 45.003. Bond and Tax Elections</t>
  </si>
  <si>
    <t>Tex. Const. Art. 8, § 9. Maximum state tax; county, city and town levies; county funds; local road laws</t>
  </si>
  <si>
    <t>Tex. Tax. Code § 23.01. Appraisals generally; Tex. Tax Code § 23.23. Limitation on appraised value of residence homestead</t>
  </si>
  <si>
    <t>Tex. Tax Code § 23.23. Limitation on appraised value of residence homestead</t>
  </si>
  <si>
    <t>Tex. Local Govt. Code § 229.001. Firearms; air guns; knives; explosives; Tex. Local Govt. Code §214.905. Prohibition of certain municipal requirements regarding sales of housing units or residential lots; Tex. Local Govt. Code §214.905. Prohibition of certain municipal requirements regarding sales of housing units or residential lots; Tex. Util. Code § 54.052. Certificate required for public utility; Tex. Local Govt. Code § 214.902. Rent control; Tex. Const. Art. 8, § 21. Increase in total property taxes; notice and hearing; calculation; Tex. Const. Art. 8, § 1-a. No state ad valorem tax levy; county levy for roads and flood control; tax donations; Tex. Educ. Code § 45.003. Bond and Tax Elections</t>
  </si>
  <si>
    <t>Tex. Local Govt. Code § 229.001. Firearms; air guns; knives; explosives; Tex. Local Govt. Code §214.905. Prohibition of certain municipal requirements regarding sales of housing units or residential lots; Tex. Local Govt. Code §214.905. Prohibition of certain municipal requirements regarding sales of housing units or residential lots; Tex. Util. Code § 54.052. Certificate required for public utility; Tex. Local Govt. Code § 214.902. Rent control; Tex. Const. Art. 8, § 21. Increase in total property taxes; notice and hearing; calculation; Tex. Const. Art. 8, § 1-a. No state ad valorem tax levy; county levy for roads and flood control; tax donations; Tex. Educ. Code § 45.003. Bond and Tax Elections; Washington v. Associated Builders &amp; Contrs. of S. Tex., 621 S.W.3d 305, 2021 Tex. App. LEXIS 1751 (Tex. App. San Antonio Mar. 10, 2021, no pet.).</t>
  </si>
  <si>
    <t>Washington v. Associated Builders &amp; Contrs. of S. Tex., 621 S.W.3d 305, 2021 Tex. App. LEXIS 1751 (Tex. App. San Antonio Mar. 10, 2021, no pet.).; Tex. Const. Art. XI, § 5. Cities of More than 5,000 Population: Adoption or Amendment of Charters; Taxes; Debt Restrictions.; Tex. Lab. Code § 62.0515. Application of Minimum Wage to Certain Governmental Entities; Certain Agreements with Governmental Entities.; Tex. Lab. Code § 62.051. Minimum Wage.</t>
  </si>
  <si>
    <t>The Texas Court of Appeals held that a San Antonio ordinance requiring private employers to pay employees for sick and safe leave violated the Texas Minimum Wage Act and is therefore unconstitutional. Washington v. Associated Builders &amp; Contrs. of S. Tex., 621 S.W.3d 305, 2021 Tex. App. LEXIS 1751 (Tex. App. San Antonio Mar. 10, 2021, no pet.).</t>
  </si>
  <si>
    <t>Washington v. Associated Builders &amp; Contrs. of S. Tex., 621 S.W.3d 305, 2021 Tex. App. LEXIS 1751 (Tex. App. San Antonio Mar. 10, 2021, no pet.).; Tex. Lab. Code § 62.0515. Application of Minimum Wage to Certain Governmental Entities; Certain Agreements with Governmental Entities.; Tex. Lab. Code § 62.051. Minimum Wage.; Tex. Const. Art. XI, § 5. Cities of More than 5,000 Population: Adoption or Amendment of Charters; Taxes; Debt Restrictions.</t>
  </si>
  <si>
    <t>Washington v. Associated Builders &amp; Contrs. of S. Tex., 621 S.W.3d 305, 2021 Tex. App. LEXIS 1751 (Tex. App. San Antonio Mar. 10, 2021, no pet.).; Tex. Const. Art. XI, § 5. Cities of More than 5,000 Population: Adoption or Amendment of Charters; Taxes; Debt Restrictions.; Tex. Lab. Code § 62.051. Minimum Wage.; Tex. Lab. Code § 62.0515. Application of Minimum Wage to Certain Governmental Entities; Certain Agreements with Governmental Entities.</t>
  </si>
  <si>
    <t>Firearms, Inclusionary Zoning, Municipal Broadband, Paid Leave, TEL: Full Disclosure Requirements, TEL: Property Tax Rate Limit, TEL: Property Tax Assessment Limit, TEL: Property Tax Levy Limit, Local Law Enforcement Budgets</t>
  </si>
  <si>
    <t>Tex. Local Govt. Code § 229.001. Firearms; air guns; knives; explosives; Tex. Local Govt. Code §214.905. Prohibition of certain municipal requirements regarding sales of housing units or residential lots; Tex. Local Govt. Code §214.905. Prohibition of certain municipal requirements regarding sales of housing units or residential lots; Tex. Util. Code § 54.052. Certificate required for public utility; Tex. Local Govt. Code § 214.902. Rent control; Tex. Const. Art. 8, § 21. Increase in total property taxes; notice and hearing; calculation; Tex. Const. Art. 8, § 1-a. No state ad valorem tax levy; county levy for roads and flood control; tax donations; Tex. Educ. Code § 45.003. Bond and Tax Elections; Washington v. Associated Builders &amp; Contrs. of S. Tex., 621 S.W.3d 305, 2021 Tex. App. LEXIS 1751 (Tex. App. San Antonio Mar. 10, 2021, no pet.).; Tex. Local Gov’t Code § 109.003. Defunding Determination.</t>
  </si>
  <si>
    <t>Tex. Local Govt. Code § 229.001. Firearms; air guns; knives; explosives; Tex. Penal Code § 1.10. Enforcement of certain federal laws regulating firearms, firearm accessories, and firearm ammunition.; Tex. Penal Code § 1.10. Enforcement of certain federal laws regulating firearms, firearm accessories, and firearm ammunition.</t>
  </si>
  <si>
    <t>Tex. Local Govt. Code § 229.001. Firearms; air guns; knives; explosives; Tex. Penal Code § 1.10. Enforcement of certain federal laws regulating firearms, firearm accessories, and firearm ammunition.</t>
  </si>
  <si>
    <t>Tex. Local Gov’t Code § 109.003. Defunding Determination.; Tex. Local Gov’t Code § 109.002. Applicability of Chapter.; Tex. Tax Code § 26.0501. Limitation on Tax Rate of Defunding Municipality.</t>
  </si>
  <si>
    <t>Tex. Local Gov’t Code § 109 et seq. applies only to a municipalities with a population of more than 250,000.</t>
  </si>
  <si>
    <t>Tex. Tax Code § 26.0444. Tax Rate Adjustment for Defunding Municipality.; Tex. Local Gov’t Code § 43.004. Annexation by Defunding Municipality Prohibited; Exception.; Tex. Local Gov’t Code § 43.1465. Disannexation From Defunding Municipality.</t>
  </si>
  <si>
    <t>Tex. Local Gov’t Code § 109.003. Defunding Determination.</t>
  </si>
  <si>
    <t>Firearms, Inclusionary Zoning, Municipal Broadband, Paid Leave, TEL: Full Disclosure Requirements, TEL: Property Tax Rate Limit, TEL: Property Tax Assessment Limit, TEL: Property Tax Levy Limit, Transgender Rights, Local Law Enforcement Budgets, Race and Racism in School Curriculum</t>
  </si>
  <si>
    <t>Tex. Lab. Code § 62.051. Minimum Wage.; Tex. Lab. Code § 62.0515. Application of Minimum Wage to Certain Governmental Entities; Certain Agreements with Governmental Entities.; Washington v. Associated Builders &amp; Contrs. of S. Tex., 621 S.W.3d 305, 2021 Tex. App. LEXIS 1751 (Tex. App. San Antonio Mar. 10, 2021, no pet.).; Tex. Const. Art. XI, § 5. Cities of More than 5,000 Population: Adoption or Amendment of Charters; Taxes; Debt Restrictions.</t>
  </si>
  <si>
    <t>Tex. Educ. Code § 28.0022. Certain Instructional Requirements and Prohibitions.</t>
  </si>
  <si>
    <t>Tex. Local Gov’t Code § 109.002. Applicability of Chapter.; Tex. Local Gov’t Code § 109.003. Defunding Determination.</t>
  </si>
  <si>
    <t>Tex. Local Gov’t Code § 109.002. Applicability of Chapter.; Tex. Local Gov’t Code § 109.003. Defunding Determination.; Tex. Local Gov’t Code § 43.004. Annexation by Defunding Municipality Prohibited; Exception.; Tex. Local Gov’t Code § 43.1465. Disannexation From Defunding Municipality.</t>
  </si>
  <si>
    <t>The 1619 Project, One race is inherently superior to another, Individuals are inherently racist, whether consciously or unconsciously, Individuals should be discriminated against because of their race, An individual’s moral character is determined by their race , Individuals are responsible for actions committed in the past by other members of the same race, Virtues such as meritocracy, hard work, and having a strong work ethic are racist concepts, The advent of slavery constituted the true founding of the United States</t>
  </si>
  <si>
    <t>Tex. Local Govt. Code § 229.001. Firearms; air guns; knives; explosives; Tex. Local Govt. Code §214.905. Prohibition of certain municipal requirements regarding sales of housing units or residential lots; Tex. Local Govt. Code §214.905. Prohibition of certain municipal requirements regarding sales of housing units or residential lots; Tex. Util. Code § 54.052. Certificate required for public utility; Tex. Local Govt. Code § 214.902. Rent control; Tex. Const. Art. 8, § 21. Increase in total property taxes; notice and hearing; calculation; Tex. Const. Art. 8, § 1-a. No state ad valorem tax levy; county levy for roads and flood control; tax donations; Tex. Educ. Code § 45.003. Bond and Tax Elections; Tex. Const. Art. XI, § 5. Cities of More than 5,000 Population: Adoption or Amendment of Charters; Taxes; Debt Restrictions.; Washington v. Associated Builders &amp; Contrs. of S. Tex., 621 S.W.3d 305, 2021 Tex. App. LEXIS 1751 (Tex. App. San Antonio Mar. 10, 2021, no pet.).; Tex. Lab. Code § 62.0515. Application of Minimum Wage to Certain Governmental Entities; Certain Agreements with Governmental Entities.; Tex. Lab. Code § 62.051. Minimum Wage.</t>
  </si>
  <si>
    <t>Tex. Const. Art. XI, § 5. Cities of More than 5,000 Population: Adoption or Amendment of Charters; Taxes; Debt Restrictions.; Tex. Lab. Code § 62.051. Minimum Wage.; Tex. Lab. Code § 62.0515. Application of Minimum Wage to Certain Governmental Entities; Certain Agreements with Governmental Entities.; Washington v. Associated Builders &amp; Contrs. of S. Tex., 621 S.W.3d 305, 2021 Tex. App. LEXIS 1751 (Tex. App. San Antonio Mar. 10, 2021, no pet.).</t>
  </si>
  <si>
    <t>Tex. Local Gov’t Code § 109 et seq. applies only to a municipalities with a population of more than 250,000.  Tex. Local Gov’t Code § 120 et seq. applies to counties with a population of more than one million.</t>
  </si>
  <si>
    <t>Tex. Local Gov’t Code § 109.003. Defunding Determination.; Tex. Local Gov’t Code § 43.004. Annexation by Defunding Municipality Prohibited; Exception.; Tex. Local Gov’t Code § 43.1465. Disannexation From Defunding Municipality.</t>
  </si>
  <si>
    <t>Restricting annexation and taxing powers applies to municipalities while referendum requirements apply to counties. Tex. Local Gov’t Code § 109 et seq., § 120 et seq.</t>
  </si>
  <si>
    <t>Tex. Local Govt. Code § 236.002. Firearms; Air Guns; Sport Shooting Range</t>
  </si>
  <si>
    <t>Tex. Educ. Code § 28.0022. Certain Instructional Requirements and Prohibitions.; Tex. Educ. Code § 33.0834. Interscholastic Athletic Competition Based on Biological Sex.</t>
  </si>
  <si>
    <t>Tex. Local Gov’t Code § 109.003. Defunding Determination.; Tex. Local Gov’t Code § 109.002. Applicability of Chapter.; Tex. Local Gov’t Code § 120.002. Election Required.; Tex. Local Gov’t Code § 120.001. Applicability.</t>
  </si>
  <si>
    <t>Tex. Local Gov’t Code § 109.003. Defunding Determination.; Tex. Local Gov’t Code § 43.004. Annexation by Defunding Municipality Prohibited; Exception.; Tex. Local Gov’t Code § 43.1465. Disannexation From Defunding Municipality.; Tex. Local Gov’t Code § 109.002. Applicability of Chapter.; Tex. Local Gov’t Code § 120.002. Election Required.; Tex. Local Gov’t Code § 120.001. Applicability.</t>
  </si>
  <si>
    <t>Utah Code § 53-5a-102. Uniform firearm laws; Utah Code § 10-18-201. Limitations on providing a cable television and public telecommunications services; Utah Code § 57-20-1. Rent and fee control prohibition; Utah Code § 10-5-112. Property tax levy set by ordinance—maximum—certification; Utah Code § 59-2-919. Notice and public hearing requirements for certain tax increases—exceptions; Utah Code Ann. § 10-8-84.5. Limitations on employee benefits imposed by a municipality.; Utah Code § 17-50-334. Limitations on employee benefits imposed by a county.; Utah Code § 53F-2-301.5. Minimum basic tax rate for a fiscal year that begins on July 1, 2018, 2019, 2020, 2021, or 2022; Utah Code § 53F-2-301.5. Minimum basic tax rate for a fiscal year that begins on July 1, 2018, 2019, 2020, 2021, or 2022</t>
  </si>
  <si>
    <t>Utah Code § 53-5a-102. Uniform firearm laws; Utah Code § 53-5a-102. Uniform firearm laws; Utah Code § 76-10-500. Uniform law</t>
  </si>
  <si>
    <t>Utah Code § 10-18-201. Limitations on providing a cable television and public telecommunications services</t>
  </si>
  <si>
    <t>Utah Code § 10-18-202. Required steps before a municipality may provide cable television or public telecommunications services; Utah Code § 10-18-201. Limitations on providing a cable television and public telecommunications services</t>
  </si>
  <si>
    <t>Utah Code § 10-18-202. Required steps before a municipality may provide cable television or public telecommunications services; Utah Code § 10-18-203. Feasibility study on providing cable television or public telecommunications services—public hearings</t>
  </si>
  <si>
    <t>Before municipalities may offer broadband, a public hearing is required. Utah Code § 10-18-202</t>
  </si>
  <si>
    <t>Utah Code Ann. § 10-8-84.5. Limitations on employee benefits imposed by a municipality.; Utah Code § 17-50-334. Limitations on employee benefits imposed by a county.</t>
  </si>
  <si>
    <t>Utah Code § 57-20-1. Rent and fee control prohibition</t>
  </si>
  <si>
    <t>Utah Code § 59-2-919. Notice and public hearing requirements for certain tax increases—exceptions</t>
  </si>
  <si>
    <t>Utah Code § 10-6-133. Property tax levy—time for setting—computation of total levy—apportionment of proceeds—maximum levy; Utah Code § 59-2-908. Single aggregate limitation—maximum levy; Utah Code § 10-5-112. Property tax levy set by ordinance—maximum—certification; Utah Code § 53F-2-301.5. Minimum basic tax rate for a fiscal year that begins on July 1, 2018, 2019, 2020, 2021, or 2022; Utah Code § 53F-2-301.5. Minimum basic tax rate for a fiscal year that begins on July 1, 2018, 2019, 2020, 2021, or 2022; Utah Code § 53F-2-301.5. Minimum basic tax rate for a fiscal year that begins on July 1, 2018, 2019, 2020, 2021, or 2022</t>
  </si>
  <si>
    <t>Utah Code § 10-5-112. Property tax levy set by ordinance—maximum—certification; Utah Code § 10-6-133. Property tax levy—time for setting—computation of total levy—apportionment of proceeds—maximum levy; Utah Code § 59-2-908. Single aggregate limitation—maximum levy; Utah Code § 53F-2-301.5. Minimum basic tax rate for a fiscal year that begins on July 1, 2018, 2019, 2020, 2021, or 2022; Utah Code § 53F-2-301.5. Minimum basic tax rate for a fiscal year that begins on July 1, 2018, 2019, 2020, 2021, or 2022; Utah Code § 53F-2-301.5. Minimum basic tax rate for a fiscal year that begins on July 1, 2018, 2019, 2020, 2021, or 2022</t>
  </si>
  <si>
    <t>Utah Code § 59-2-908. Single aggregate limitation—maximum levy</t>
  </si>
  <si>
    <t>Utah Code § 59-2-919. Notice and public hearing requirements for certain tax increases—exceptions; Utah Code § 59-2-919. Notice and public hearing requirements for certain tax increases—exceptions</t>
  </si>
  <si>
    <t>Municipalities must hold a public hearings in order to provide cable television or public telecommunications services. Utah Code § 10-18-202(1)</t>
  </si>
  <si>
    <t>Utah Code § 10-6-133. Property tax levy—time for setting—computation of total levy—apportionment of proceeds—maximum levy; Utah Code § 59-2-908. Single aggregate limitation—maximum levy; Utah Code § 10-5-112. Property tax levy set by ordinance—maximum—certification; Utah Code § 53F-2-301.5. Minimum basic tax rate for a fiscal year that begins on July 1, 2018, 2019, 2020, 2021, or 2022; Utah Code § 53F-2-301.5. Minimum basic tax rate for a fiscal year that begins on July 1, 2018, 2019, 2020, 2021, or 2022; Utah Code § 53F-2-301.5. Minimum basic tax rate for a fiscal year that begins on July 1, 2018, 2019, 2020, 2021, or 2022; Utah Code § 53F-2-301.5. Minimum basic tax rate for a fiscal year that begins on July 1, 2018, 2019, 2020, 2021, or 2022; Utah Code § 53F-2-301.5. Minimum basic tax rate for a fiscal year that begins on July 1, 2018, 2019, 2020, 2021, or 2022; Utah Code § 53F-2-301.5. Minimum basic tax rate for a fiscal year that begins on July 1, 2018, 2019, 2020, 2021, or 2022</t>
  </si>
  <si>
    <t>Utah Code § 10-5-112. Property tax levy set by ordinance—maximum—certification; Utah Code § 10-6-133. Property tax levy—time for setting—computation of total levy—apportionment of proceeds—maximum levy; Utah Code § 59-2-908. Single aggregate limitation—maximum levy; Utah Code § 53F-2-301.5. Minimum basic tax rate for a fiscal year that begins on July 1, 2018, 2019, 2020, 2021, or 2022; Utah Code § 53F-2-301.5. Minimum basic tax rate for a fiscal year that begins on July 1, 2018, 2019, 2020, 2021, or 2022; Utah Code § 53F-2-301.5. Minimum basic tax rate for a fiscal year that begins on July 1, 2018, 2019, 2020, 2021, or 2022; Utah Code § 53F-2-301.5. Minimum basic tax rate for a fiscal year that begins on July 1, 2018, 2019, 2020, 2021, or 2022; Utah Code § 53F-2-301.5. Minimum basic tax rate for a fiscal year that begins on July 1, 2018, 2019, 2020, 2021, or 2022; Utah Code § 53F-2-301.5. Minimum basic tax rate for a fiscal year that begins on July 1, 2018, 2019, 2020, 2021, or 2022</t>
  </si>
  <si>
    <t>Utah Code § 10-6-133. Property tax levy—time for setting—computation of total levy—apportionment of proceeds—maximum levy; Utah Code § 59-2-908. Single aggregate limitation—maximum levy; Utah Code § 10-5-112. Property tax levy set by ordinance—maximum—certification; Utah Code § 53F-2-301.5. Minimum basic tax rate for a fiscal year that begins on July 1, 2018, 2019, 2020, 2021, or 2022; Utah Code § 53F-2-301.5. Minimum basic tax rate for a fiscal year that begins on July 1, 2018, 2019, 2020, 2021, or 2022; Utah Code § 53F-2-301.5. Minimum basic tax rate for a fiscal year that begins on July 1, 2018, 2019, 2020, 2021, or 2022; Utah Code § 53F-2-301.5. Minimum basic tax rate for a fiscal year that begins on July 1, 2018, 2019, 2020, 2021, or 2022; Utah Code § 53F-2-301.5. Minimum basic tax rate for a fiscal year that begins on July 1, 2018, 2019, 2020, 2021, or 2022</t>
  </si>
  <si>
    <t>Utah Code § 10-5-112. Property tax levy set by ordinance—maximum—certification; Utah Code § 10-6-133. Property tax levy—time for setting—computation of total levy—apportionment of proceeds—maximum levy; Utah Code § 59-2-908. Single aggregate limitation—maximum levy; Utah Code § 53F-2-301.5. Minimum basic tax rate for a fiscal year that begins on July 1, 2018, 2019, 2020, 2021, or 2022</t>
  </si>
  <si>
    <t>Utah Code § 10-5-112. Property tax levy set by ordinance—maximum—certification; Utah Code § 10-6-133. Property tax levy—time for setting—computation of total levy—apportionment of proceeds—maximum levy; Utah Code § 59-2-908. Single aggregate limitation—maximum levy; Utah Code § 53F-2-301.5. Minimum basic tax rate for a fiscal year that begins on July 1, 2018, 2019, 2020, 2021, or 2022; Utah Code § 53F-2-301.5. Minimum basic tax rate for a fiscal year that begins on July 1, 2018, 2019, 2020, 2021, or 2022; Utah Code § 53F-2-301.5. Minimum basic tax rate for a fiscal year that begins on July 1, 2018, 2019, 2020, 2021, or 2022; Utah Code § 53F-2-301.5. Minimum basic tax rate for a fiscal year that begins on July 1, 2018, 2019, 2020, 2021, or 2022; Utah Code § 53F-2-301.5. Minimum basic tax rate for a fiscal year that begins on July 1, 2018, 2019, 2020, 2021, or 2022</t>
  </si>
  <si>
    <t>Utah Code § 53-5a-102. Uniform firearm laws; Utah Code § 10-18-201. Limitations on providing a cable television and public telecommunications services; Utah Code § 57-20-1. Rent and fee control prohibition; Utah Code § 10-5-112. Property tax levy set by ordinance—maximum—certification; Utah Code Ann. § 10-8-84.5. Limitations on employee benefits imposed by a municipality.; Utah Code § 59-2-919. Notice and public hearing requirements for certain tax increases—exceptions; Utah Code § 17-50-334. Limitations on employee benefits imposed by a county.; Utah Code § 53F-2-301.5. Minimum basic tax rate for a fiscal year that begins on July 1, 2018, 2019, 2020, 2021, or 2022; Utah Code § 53F-2-301.5. Minimum basic tax rate for a fiscal year that begins on July 1, 2018, 2019, 2020, 2021, or 2022</t>
  </si>
  <si>
    <t>Utah Code Ann. § 10-8-84.5. Limitations on employee benefits imposed by a municipality.; Utah Code Ann. § 10-8-84.5. Limitations on employee benefits imposed by a municipality.; Utah Code § 17-50-334. Limitations on employee benefits imposed by a county.</t>
  </si>
  <si>
    <t>Utah Code § 53-5a-102. Uniform firearm laws; Utah Code § 10-18-201. Limitations on providing a cable television and public telecommunications services; Utah Code § 57-20-1. Rent and fee control prohibition; Utah Code Ann. § 10-8-84.5. Limitations on employee benefits imposed by a municipality.; Utah Code § 10-5-112. Property tax levy set by ordinance—maximum—certification; Utah Code § 59-2-919. Notice and public hearing requirements for certain tax increases—exceptions; Utah Code § 17-50-334. Limitations on employee benefits imposed by a county.; Utah Code § 53F-2-301.5. Minimum basic tax rate for a fiscal year that begins on July 1, 2018, 2019, 2020, 2021, or 2022; Utah Code § 53F-2-301.5. Minimum basic tax rate for a fiscal year that begins on July 1, 2018, 2019, 2020, 2021, or 2022</t>
  </si>
  <si>
    <t>Utah Code § 63A-17-505. Sick leave—Definitions—Unused sick days retirement programs—Rulemaking.; Utah Code § 63A-17-511. Parental leave—Postpartum recovery leave.</t>
  </si>
  <si>
    <t>Utah Code § 59-2-908. Single aggregate limitation—maximum levy; Utah Code § 10-5-112. Property tax levy set by ordinance—maximum—certification; Utah Code § 10-6-133. Property tax levy—time for setting—computation of total levy—apportionment of proceeds—maximum levy; Utah Code § 53F-2-301.5. Minimum basic tax rate for a fiscal year that begins on July 1, 2018, 2019, 2020, 2021, or 2022; Utah Code § 53F-2-301.5. Minimum basic tax rate for a fiscal year that begins on July 1, 2018, 2019, 2020, 2021, or 2022; Utah Code § 53F-2-301.5. Minimum basic tax rate for a fiscal year that begins on July 1, 2018, 2019, 2020, 2021, or 2022</t>
  </si>
  <si>
    <t>Utah Code § 53-5a-102. Uniform firearm laws; Utah Code § 10-18-201. Limitations on providing a cable television and public telecommunications services; Utah Code § 57-20-1. Rent and fee control prohibition; Utah Code Ann. § 10-8-84.5. Limitations on employee benefits imposed by a municipality.; Utah Code § 10-5-112. Property tax levy set by ordinance—maximum—certification; Utah Code § 59-2-919. Notice and public hearing requirements for certain tax increases—exceptions; Utah Code § 17-50-334. Limitations on employee benefits imposed by a county.; Utah Code § 53F-2-301.5. Minimum basic tax rate for a fiscal year that begins on July 1, 2018, 2019, 2020, 2021, or 2022; Utah Code § 53F-2-301.5. Minimum basic tax rate for a fiscal year that begins on July 1, 2018, 2019, 2020, 2021, or 2022; Utah Code § 10-5-112. Property tax levy set by ordinance—maximum—certification</t>
  </si>
  <si>
    <t>Utah Admin. Code r. 277-328-3 imposes many of the same restrictions as seen in other race and racism preemption laws, but was not coded as it covers professional learning for educators rather than the actual school curriculum.</t>
  </si>
  <si>
    <t>Utah Code § 10-18-201. Limitations on providing a cable television and public telecommunications services; Utah Code § 57-20-1. Rent and fee control prohibition; Utah Code Ann. § 10-8-84.5. Limitations on employee benefits imposed by a municipality.; Utah Code § 10-5-112. Property tax levy set by ordinance—maximum—certification; Utah Code § 59-2-919. Notice and public hearing requirements for certain tax increases—exceptions; Utah Code § 17-50-334. Limitations on employee benefits imposed by a county.; Utah Code § 53F-2-301.5. Minimum basic tax rate for a fiscal year that begins on July 1, 2018, 2019, 2020, 2021, or 2022; Utah Code § 53F-2-301.5. Minimum basic tax rate for a fiscal year that begins on July 1, 2018, 2019, 2020, 2021, or 2022; Utah Code § 10-5-112. Property tax levy set by ordinance—maximum—certification; Utah Code § 53-5a-102. Uniform firearm laws; Utah Code § 76-10-500. Uniform law; Utah Code § 78B-6-2302. Violation of legislative preemption—Exceptions.</t>
  </si>
  <si>
    <t>Utah Code § 53-5a-102. Uniform firearm laws; Utah Code § 53-5a-102. Uniform firearm laws; Utah Code § 76-10-500. Uniform law; Utah Code § 78B-6-2302. Violation of legislative preemption—Exceptions.</t>
  </si>
  <si>
    <t>Utah Code § 78B-6-2302. Violation of legislative preemption—Exceptions.; Utah Code § 78B-6-2303. Civil action—Injunction—Damages—Immunity.</t>
  </si>
  <si>
    <t>Utah Code § 78B-6-2303. Civil action—Injunction—Damages—Immunity.</t>
  </si>
  <si>
    <t>Utah Code § 10-18-201. Limitations on providing a cable television and public telecommunications services; Utah Code § 57-20-1. Rent and fee control prohibition; Utah Code Ann. § 10-8-84.5. Limitations on employee benefits imposed by a municipality.; Utah Code § 10-5-112. Property tax levy set by ordinance—maximum—certification; Utah Code § 59-2-919. Notice and public hearing requirements for certain tax increases—exceptions; Utah Code § 17-50-334. Limitations on employee benefits imposed by a county.; Utah Code § 10-5-112. Property tax levy set by ordinance—maximum—certification; Utah Code § 53-5a-102. Uniform firearm laws; Utah Code § 76-10-500. Uniform law; Utah Code § 53-5a-102. Uniform firearm laws; Utah Code § 76-10-500. Uniform law; Utah Code § 53F-2-301.5. Minimum basic tax rate for a fiscal year that begins on July 1, 2018, 2019, 2020, 2021, or 2022; Utah Code § 53F-2-301.5. Minimum basic tax rate for a fiscal year that begins on July 1, 2018, 2019, 2020, 2021, or 2022; Utah Code §53G-6-902. Participation in school athletic activities.; Utah Code § 78B-6-2302. Violation of legislative preemption—Exceptions.</t>
  </si>
  <si>
    <t>Utah Code §53G-6-902. Participation in school athletic activities.</t>
  </si>
  <si>
    <t>Utah Code §53G-6-902. Participation in school athletic activities.; Utah Code § 53G-6-1004. Eligibility for interscholastic activities.</t>
  </si>
  <si>
    <t>Transgender students may receive approval to participate in gender-appropriate interscholastic activities, but must undergo a formal approval process. Utah Code § 53G-6-1004.</t>
  </si>
  <si>
    <t>§ 2295. Authority of municipal and county governments to regulate firearms, ammunition, hunting, fishing, and trapping; Vt. Stat. tit. 24, § 2291. Enumeration of powers</t>
  </si>
  <si>
    <t>Va. Code § 15.2-915. Control of firearms; applicability to authorities and local governmental agencies.; Va. Code § 58.1-3007. Notice prior to increase of local tax levy; hearing.; Va. Code § 58.1-3321. Effect on rate when assessment results in tax increase; public hearings.; Va. Code § 58.1-3321. Effect on rate when assessment results in tax increase; public hearings.</t>
  </si>
  <si>
    <t>Va. Code § 15.2-915. Control of firearms; applicability to authorities and local governmental agencies.</t>
  </si>
  <si>
    <t>Va. Code § 15.2-915. Control of firearms; applicability to authorities and local governmental agencies.; Va. Code § 15.2-915.5. Disposition of firearms acquired by localities.</t>
  </si>
  <si>
    <t>The Virginia Supreme Court held that an amendment to a zoning ordinance, which required developer of 50 or more dwelling units to build at least 15% of dwelling units as low and moderate income housing, exceeded the authority granted by statute was unconstitutional. Bd. of Sup'rs of Fairfax Cty. v. DeGroff Enterprises, Inc., 214 Va. 235, 198 S.E.2d 600 (1973).</t>
  </si>
  <si>
    <t>Va. Code § 15.2-2108.6. Feasibility study on providing cable television services; Va. Code § 56-484.7:1. Offering of communications services; Va. Code § 15.2-2160. Provision of telecommunications services; Va. Code § 15.2-5431.25. Rates and charges; Va. Code § 15.2-5431.35. Powers of localities to make grants and conveyances to and contracts with authority; Va. Code § 56-265.4:4. Certificate to operate as a telephone utility; Va. Code § 56-265.4:4. Certificate to operate as a telephone utility</t>
  </si>
  <si>
    <t>Va. Code § 56-265.4:4. Certificate to operate as a telephone utility; Va. Code § 15.2-2108.6. Feasibility study on providing cable television services; Va. Code § 56-484.7:1. Offering of communications services; Va. Code § 15.2-5431.25. Rates and charges; Va. Code § 15.2-5431.35. Powers of localities to make grants and conveyances to and contracts with authority; Va. Code § 56-265.4:4. Certificate to operate as a telephone utility</t>
  </si>
  <si>
    <t>Feasibility study conducted prior to offering internet, Service must be provided within a restricted geographic area, Rates must reflect cost of providing service, Municipality must provide nondiscriminatory access to poles and other facilities, Municipality must keep public records, Municipality certified to provide broadband, Municipality must not subsidize broadband services with revenues from other public utilities, Municipality must separately account for revenues, expenses, property and source of investment associated with provision of broadband</t>
  </si>
  <si>
    <t>Va. Code § 58.1-3007. Notice prior to increase of local tax levy; hearing.; Va. Code § 58.1-3321. Effect on rate when assessment results in tax increase; public hearings.; Va. Code § 58.1-3330. Notice of change in assessment.</t>
  </si>
  <si>
    <t>Va. Code § 58.1-3321. Effect on rate when assessment results in tax increase; public hearings.; Va. Code § 58.1-3007. Notice prior to increase of local tax levy; hearing.; Va. Code § 58.1-3330. Notice of change in assessment.</t>
  </si>
  <si>
    <t>Va. Code § 58.1-3321. Effect on rate when assessment results in tax increase; public hearings.</t>
  </si>
  <si>
    <t>Va. Code § 56-265.4:4. Certificate to operate as a telephone utility; Va. Code § 15.2-2108.6. Feasibility study on providing cable television services; Va. Code § 56-484.7:1. Offering of communications services; Va. Code § 15.2-5431.25. Rates and charges; Va. Code § 15.2-5431.35. Powers of localities to make grants and conveyances to and contracts with authority; Va. Code § 56-265.4:4. Certificate to operate as a telephone utility; Va. Code § 56-484.7:1. Offering of communications services</t>
  </si>
  <si>
    <t>Va. Code § 58.1-3007. Notice prior to increase of local tax levy; hearing.; Va. Code § 58.1-3330. Notice of change in assessment.; Va. Code § 58.1-3321. Effect on rate when assessment results in tax increase; public hearings.</t>
  </si>
  <si>
    <t>Wash. Rev. Code § 9.41.290. State preemption.; Wash. Rev. Code § 54.16.330. Telecommunications facilities—Purposes—Limitations—Provision of telecommunications services—Eminent domain.; Wash. Rev. Code § 35.21.830. Controls on rent for residential structures--Prohibited—Exceptions.; Wash. Rev. Code § 35.44.040. Assessment rate per square foot.; Wash. Const. art. VII, § 2. LIMITATION ON LEVIES.; Wash. Rev. Code § 84.52.0531. Enrichment levies by school districts--Maximum dollar amount--Enrichment levy expenditure plan approval--Rules--Deposit of funds.; Wash. Rev. Code § 84.55.010. Limitations prescribed.</t>
  </si>
  <si>
    <t>Wash. Rev. Code § 9.41.290. State preemption.; Wash. Rev. Code § 9.41.110. Dealer’s licenses, by whom granted, conditions, fees—Employees, fingerprinting and background checks—Wholesale sales excepted—Permits prohibited.</t>
  </si>
  <si>
    <t>Wash. Rev. Code § 54.16.330. Telecommunications facilities—Purposes—Limitations—Provision of telecommunications services—Eminent domain.; Wash. Rev. Code § 54.16.330. Telecommunications facilities—Purposes—Limitations—Provision of telecommunications services—Eminent domain.; Wash. Rev. Code § 54.16.330. Telecommunications facilities—Purposes—Limitations—Provision of telecommunications services—Eminent domain.</t>
  </si>
  <si>
    <t>Wash. Rev. Code § 54.16.330. Telecommunications facilities—Purposes—Limitations—Provision of telecommunications services—Eminent domain.</t>
  </si>
  <si>
    <t xml:space="preserve">Private entities must be unwilling or unable to deploy service, Municipal broadband provider must pay taxes as if a private entity, Municipality must separately account for revenues, expenses, property, and source of investment associated with provision of broadband, Rates must reflect cost of providing service </t>
  </si>
  <si>
    <t>Wash. Rev. Code § 54.16.330. Telecommunications facilities—Purposes—Limitations—Provision of telecommunications services—Eminent domain.; Wash. Rev. Code § 54.16.330. Telecommunications facilities—Purposes—Limitations—Provision of telecommunications services—Eminent domain.; Wash. Rev. Code § 54.16.330. Telecommunications facilities—Purposes—Limitations—Provision of telecommunications services—Eminent domain.; Wash. Rev. Code § 54.16.330. Telecommunications facilities—Purposes—Limitations—Provision of telecommunications services—Eminent domain.; Wash. Rev. Code § 54.16.330. Telecommunications facilities—Purposes—Limitations—Provision of telecommunications services—Eminent domain.; Wash. Rev. Code § 54.16.330. Telecommunications facilities—Purposes—Limitations—Provision of telecommunications services—Eminent domain.</t>
  </si>
  <si>
    <t>Wash. Rev. Code § 54.16.330. Telecommunications facilities—Purposes—Limitations—Provision of telecommunications services—Eminent domain.; Wash. Rev. Code § 54.16.330. Telecommunications facilities—Purposes—Limitations—Provision of telecommunications services—Eminent domain.</t>
  </si>
  <si>
    <t>Wash. Rev. Code § 35.21.830. Controls on rent for residential structures--Prohibited—Exceptions.</t>
  </si>
  <si>
    <t>Wash. Rev. Code § 35.33.121. Funds—limitations on expenditures—Transfers.</t>
  </si>
  <si>
    <t>Wash. Const. art. VII, § 2. LIMITATION ON LEVIES.; Wash. Rev. Code § 35.95A.100. Property tax levies.; Wash. Rev. Code § 84.52.043. Limitations upon regular property tax levies.; Wash. Rev. Code § 84.52.050. Limitation of levies.; Wash. Rev. Code § 84.52.140. Additional regular property tax levy authorized.; Wash. Rev. Code § 84.52.821. Property tax.; Wash. Rev. Code § 84.52.0531. Enrichment levies by school districts--Maximum dollar amount--Enrichment levy expenditure plan approval--Rules--Deposit of funds.; Wash. Rev. Code § 84.52.052. Excess levies authorized--When—Procedure.; Wash. Rev. Code § 84.52.053. Levies by school districts authorized--When—Procedure.</t>
  </si>
  <si>
    <t>Wash. Const. art. VII, § 2. LIMITATION ON LEVIES.; Wash. Rev. Code § 35.95A.100. Property tax levies.; Wash. Rev. Code § 84.52.043. Limitations upon regular property tax levies.; Wash. Rev. Code § 84.52.050. Limitation of levies.; Wash. Rev. Code § 84.52.140. Additional regular property tax levy authorized.; Wash. Rev. Code § 84.52.821. Property tax.; Wash. Rev. Code § 84.52.0531. Enrichment levies by school districts--Maximum dollar amount--Enrichment levy expenditure plan approval--Rules--Deposit of funds.</t>
  </si>
  <si>
    <t>Wash. Const. art. VII, § 2. LIMITATION ON LEVIES.; Wash. Rev. Code § 84.52.043. Limitations upon regular property tax levies.; Wash. Rev. Code § 84.52.050. Limitation of levies.; Wash. Rev. Code § 84.52.052. Excess levies authorized--When—Procedure.; Wash. Rev. Code § 84.52.053. Levies by school districts authorized--When—Procedure.; Wash. Rev. Code § 84.55.050. Election to authorize increase in regular property tax levy--Limited propositions—Procedure.</t>
  </si>
  <si>
    <t>Wash. Rev. Code § 35.44.040. Assessment rate per square foot.</t>
  </si>
  <si>
    <t>The assessment rate set by Wash. Rev. Code 35.44.040 applies only to improvement districts.</t>
  </si>
  <si>
    <t>Wash. Rev. Code § 84.55.010. Limitations prescribed.</t>
  </si>
  <si>
    <t>Wash. Rev. Code § 84.55.050. Election to authorize increase in regular property tax levy--Limited propositions—Procedure.</t>
  </si>
  <si>
    <t>Wash. Const. art. VII, § 2. LIMITATION ON LEVIES.; Wash. Rev. Code § 35.95A.100. Property tax levies.; Wash. Rev. Code § 84.52.043. Limitations upon regular property tax levies.; Wash. Rev. Code § 84.52.140. Additional regular property tax levy authorized.; Wash. Rev. Code § 84.52.821. Property tax.; Wash. Rev. Code § 84.52.0531. Enrichment levies by school districts--Maximum dollar amount--Enrichment levy expenditure plan approval--Rules--Deposit of funds.; Wash. Rev. Code § 84.52.052. Excess levies authorized--When—Procedure.; Wash. Rev. Code § 84.52.053. Levies by school districts authorized--When—Procedure.; Wash. Rev. Code § 84.52.050. Limitation of levies.</t>
  </si>
  <si>
    <t>Wash. Const. art. VII, § 2. LIMITATION ON LEVIES.; Wash. Rev. Code § 35.95A.100. Property tax levies.; Wash. Rev. Code § 84.52.043. Limitations upon regular property tax levies.; Wash. Rev. Code § 84.52.140. Additional regular property tax levy authorized.; Wash. Rev. Code § 84.52.821. Property tax.; Wash. Rev. Code § 84.52.0531. Enrichment levies by school districts--Maximum dollar amount--Enrichment levy expenditure plan approval--Rules--Deposit of funds.; Wash. Rev. Code § 84.52.050. Limitation of levies.</t>
  </si>
  <si>
    <t>Wash. Const. art. VII, § 2. LIMITATION ON LEVIES.; Wash. Rev. Code § 84.52.043. Limitations upon regular property tax levies.; Wash. Rev. Code § 84.52.052. Excess levies authorized--When—Procedure.; Wash. Rev. Code § 84.52.053. Levies by school districts authorized--When—Procedure.; Wash. Rev. Code § 84.55.050. Election to authorize increase in regular property tax levy--Limited propositions—Procedure.; Wash. Rev. Code § 84.52.050. Limitation of levies.</t>
  </si>
  <si>
    <t>Wash. Const. art. VII, § 2. LIMITATION ON LEVIES.; Wash. Rev. Code § 84.52.043. Limitations upon regular property tax levies.; Wash. Rev. Code § 84.52.052. Excess levies authorized--When—Procedure.; Wash. Rev. Code § 84.52.053. Levies by school districts authorized--When—Procedure.; Wash. Rev. Code § 84.52.050. Limitation of levies.; Wash. Rev. Code § 84.55.050. Election to authorize increase in regular property tax levy--Limited propositions—Procedure.</t>
  </si>
  <si>
    <t>Wash. Rev. Code § 9.41.290. State preemption.; Wash. Rev. Code § 35.21.830. Controls on rent for residential structures--Prohibited—Exceptions.; Wash. Rev. Code § 35.44.040. Assessment rate per square foot.; Wash. Const. art. VII, § 2. LIMITATION ON LEVIES.; Wash. Rev. Code § 84.52.0531. Enrichment levies by school districts--Maximum dollar amount--Enrichment levy expenditure plan approval--Rules--Deposit of funds.; Wash. Rev. Code § 84.55.010. Limitations prescribed.; Wash. Rev. Code § 54.16.330. Telecommunications facilities—Purposes—Limitations—Provision of telecommunications services—Eminent domain. (as amended by 2021 c 294, § 2)</t>
  </si>
  <si>
    <t>Wash. Rev. Code § 54.16.330. Telecommunications facilities—Purposes—Limitations—Provision of telecommunications services—Eminent domain. (as amended by 2021 c 294, § 2)</t>
  </si>
  <si>
    <t>Wash. Rev. Code § 54.16.330. Telecommunications facilities—Purposes—Limitations—Provision of telecommunications services—Eminent domain. (as amended by 2021 c 294, § 2); Wash. Rev. Code § 54.16.330. Telecommunications facilities—Purposes—Limitations—Provision of telecommunications services—Eminent domain. (as amended by 2021 c 294, § 2); Wash. Rev. Code § 54.16.330. Telecommunications facilities—Purposes—Limitations—Provision of telecommunications services—Eminent domain. (as amended by 2021 c 294, § 2); Wash. Rev. Code § 35.23.860. Telecommunications services and facilities authorized—Requirements; Wash. Rev. Code § 35.27.620. Telecommunications services and facilities authorized--Requirements</t>
  </si>
  <si>
    <t>In May 2021, Washington’s governor signed two bills, both amending Wash. Rev. Code § 54.16.330.  The first bill, S.B. 5383 (session law: 2021 c 293, § 2), removes express municipal broadband (MB) preemption, but requires substantial barriers to service: (1) MB providers be taxed as a private entity, (2) prove that private entities are unwilling to provide services in the area, (3) rates be "substantially similar" to those offered by other entities, (4)"a public utility district providing wholesale or retail telecommunications services shall separately account for any revenues and expenditures for those services," (5)"must notify and consult with the governor's statewide broadband office within 30 days of its decision to provide retail telecommunications services to unserved areas," (6) submit a telecommunications infrastructure and service plan, (7) as well as require that services be provided within a specific geographic area. However, the second bill, H.B. 1336 (session law: 2021 c 294, § 2), was passed with only the 7th barrier specified, the specific geographic area requirement.Though the bills were signed together, Wash. Rev. Code. § 1.12.025 states that "the act last filed in the office of the secretary of state in point of time, shall control."  H.B. 1336 was filed one day after S.B. 5383, thus it prevails pending any future judicial guidance.</t>
  </si>
  <si>
    <t>Wash. Const. art. VII, § 2. LIMITATION ON LEVIES.; Wash. Rev. Code § 35.95A.100. Property tax levies.; Wash. Rev. Code § 84.52.140. Additional regular property tax levy authorized.; Wash. Rev. Code § 84.52.821. Property tax.; Wash. Rev. Code § 84.52.052. Excess levies authorized--When—Procedure.; Wash. Rev. Code § 84.52.053. Levies by school districts authorized--When—Procedure.; Wash. Rev. Code § 84.52.050. Limitation of levies.; Wash. Rev. Code § 84.52.043. Limitations upon regular property tax levies.; Wash. Rev. Code § 84.52.0531. Enrichment levies by school districts--Maximum dollar amount--Enrichment levy expenditure plan approval--Rules--Deposit of funds.</t>
  </si>
  <si>
    <t>Wash. Const. art. VII, § 2. LIMITATION ON LEVIES.; Wash. Rev. Code § 35.95A.100. Property tax levies.; Wash. Rev. Code § 84.52.140. Additional regular property tax levy authorized.; Wash. Rev. Code § 84.52.821. Property tax.; Wash. Rev. Code § 84.52.050. Limitation of levies.; Wash. Rev. Code § 84.52.043. Limitations upon regular property tax levies.; Wash. Rev. Code § 84.52.0531. Enrichment levies by school districts--Maximum dollar amount--Enrichment levy expenditure plan approval--Rules--Deposit of funds.</t>
  </si>
  <si>
    <t>Wash. Const. art. VII, § 2. LIMITATION ON LEVIES.; Wash. Rev. Code § 84.52.052. Excess levies authorized--When—Procedure.; Wash. Rev. Code § 84.52.053. Levies by school districts authorized--When—Procedure.; Wash. Rev. Code § 84.52.050. Limitation of levies.; Wash. Rev. Code § 84.55.050. Election to authorize increase in regular property tax levy--Limited propositions—Procedure.; Wash. Rev. Code § 84.52.043. Limitations upon regular property tax levies.</t>
  </si>
  <si>
    <t>Wash. Rev. Code § 9.41.290. State preemption.; Wash. Rev. Code § 9.41.110. Dealer’s licenses, by whom granted, conditions, fees—Employees, fingerprinting and background checks—Wholesale sales excepted—Permits prohibited.; Wash. Rev. Code § 9.41.110. Dealer’s licenses, by whom granted, conditions, fees—Employees, fingerprinting and background checks—Wholesale sales excepted—Permits prohibited.</t>
  </si>
  <si>
    <t>W. Va. Code § 8-12-5a. Limitations upon municipalities' power to restrict the purchase, possession, transfer, ownership, carrying, transport, sale and storage of certain weapons and ammunition; W. Va. Code § 7-1-3. Jurisdiction, powers and duties; W. Va. Const. Art X §1. Taxation and Finance; W. Va. Const. Art X §10. School Levy and Bond Amendment; W. Va. Code § 11-8-6. Aggregate of taxes on different classifications; taxing units authorized to lay levies.; W. Va. Code § 11-8-6e. Effect on regular levy rate when appraisal results in tax increase; public hearings</t>
  </si>
  <si>
    <t>W. Va. Code § 8-12-5a. Limitations upon municipalities' power to restrict the purchase, possession, transfer, ownership, carrying, transport, sale and storage of certain weapons and ammunition; W. Va. Code § 7-1-3. Jurisdiction, powers and duties; W. Va. Code § 8-12-5a. Limitations upon municipalities' power to restrict the purchase, possession, transfer, ownership, carrying, transport, sale and storage of certain weapons and ammunition</t>
  </si>
  <si>
    <t>W. Va. Code § 8-12-5a. Limitations upon municipalities' power to restrict the purchase, possession, transfer, ownership, carrying, transport, sale and storage of certain weapons and ammunition</t>
  </si>
  <si>
    <t>The regulation of all firearms is generally preempted in West Virginia by W. Va. Code § 8-12-5a, however municipalities are permitted to pass and enforce ordinances prohibiting most firearms in municipally owned recreation facilities. However, municipalities are not permitted to prohibit someone with a concealed handgun license from carrying their legally possessed firearm into the recreation facility and securely storing it out of view and access to others while at the facility.</t>
  </si>
  <si>
    <t>W. Va. Code § 11-8-6e. Effect on regular levy rate when appraisal results in tax increase; public hearings</t>
  </si>
  <si>
    <t>W. Va. Const. Art X §1. Taxation and Finance; W. Va. Const. Art X §10. School Levy and Bond Amendment; W. Va. Code § 11-8-6. Aggregate of taxes on different classifications; taxing units authorized to lay levies.</t>
  </si>
  <si>
    <t>W. Va. Code § 11-8-16. What order for election to increase levies to show; vote required; amount and continuation of additional levy; issuance of bonds.; W. Va. Code § 11-8-17. Special levy elections; notices; election officers; conduct of election; supplies; canvass of returns; form of ballot.</t>
  </si>
  <si>
    <t>W. Va. Code § 7-1-3. Jurisdiction, powers and duties; W. Va. Const. Art X §1. Taxation and Finance; W. Va. Const. Art X §10. School Levy and Bond Amendment; W. Va. Code § 11-8-6. Aggregate of taxes on different classifications; taxing units authorized to lay levies.; W. Va. Code § 11-8-6e. Effect on regular levy rate when appraisal results in tax increase; public hearings; W. Va. Code § 8-12-5a. Limitations upon municipalities' power to restrict the purchase, possession, transfer, ownership, carrying, transport, sale and storage of certain weapons and ammunition</t>
  </si>
  <si>
    <t>W. Va. Code § 7-1-3. Jurisdiction, powers and duties; W. Va. Code § 8-12-5a. Limitations upon municipalities' power to restrict the purchase, possession, transfer, ownership, carrying, transport, sale and storage of certain weapons and ammunition; W. Va. Code § 8-12-5a. Limitations upon municipalities' power to restrict the purchase, possession, transfer, ownership, carrying, transport, sale and storage of certain weapons and ammunition</t>
  </si>
  <si>
    <t>W. Va. Code § 7-1-3. Jurisdiction, powers and duties; W. Va. Const. Art X §1. Taxation and Finance; W. Va. Const. Art X §10. School Levy and Bond Amendment; W. Va. Code § 11-8-6. Aggregate of taxes on different classifications; taxing units authorized to lay levies.; W. Va. Code § 11-8-6e. Effect on regular levy rate when appraisal results in tax increase; public hearings; W. Va. Code § 8-12-5a. Limitations upon municipalities' power to restrict the purchase, possession, transfer, ownership, carrying, transport, sale and storage of certain weapons and ammunition; W. Va. Code § 18-2-25d. Clarifying participation for sports events to be based on biological sex of the athlete at birth.</t>
  </si>
  <si>
    <t>W. Va. Code § 7-1-3. Jurisdiction, powers and duties; W. Va. Code § 8-12-5a. Limitations upon municipalities' power to restrict the purchase, possession, transfer, ownership, carrying, transport, sale and storage of certain weapons and ammunition; W. Va. Code § 8-12-5a. Limitations upon municipalities' power to restrict the purchase, possession, transfer, ownership, carrying, transport, sale and storage of certain weapons and ammunition; W. Va. Code § 15-5-19a. Possession of firearms during a declared state of emergency. Amended to declare that no state, county, or municipality can restrict firearms during declared state of emergency</t>
  </si>
  <si>
    <t>W. Va. Code § 18-2-25d. Clarifying participation for sports events to be based on biological sex of the athlete at birth.</t>
  </si>
  <si>
    <t>W. Va. Code § 7-1-3. Jurisdiction, powers and duties; W. Va. Code § 8-12-5a. Limitations upon municipalities' power to restrict the purchase, possession, transfer, ownership, carrying, transport, sale and storage of certain weapons and ammunition; W. Va. Code § 8-12-5a. Limitations upon municipalities' power to restrict the purchase, possession, transfer, ownership, carrying, transport, sale and storage of certain weapons and ammunition; W. Va. Code § 15-5-19a. Possession of firearms during a declared state of emergency. Amended to declare that no state, county, or municipality can restrict firearms during declared state of emergency; W. Va. Code § 61-7B-4. Federal commandeering prohibited; W. Va. Code § 61-7B-5. Prohibitions on police activity</t>
  </si>
  <si>
    <t>Wis. Stat. § 66.0409. Local regulation of weapons; Wis. Stat. § 66.1015. Municipal rent control, inclusionary zoning, prohibited; Wis. Stat. § 66.0422. Video service, telecommunications, and broadband facilities; Wis. Stat. § 103.10. Family or medical leave; Wis. Stat. § 66.1015. Municipal rent control, inclusionary zoning, prohibited; Wis. Stat. § 121.91. Revenue limit; Wis. Stat. § 66.0602. Local levy limits</t>
  </si>
  <si>
    <t>Wis. Stat. § 66.0409. Local regulation of weapons</t>
  </si>
  <si>
    <t>Wis. Stat. § 66.1015. Municipal rent control, inclusionary zoning, prohibited</t>
  </si>
  <si>
    <t>Wis. Stat. § 66.0422. Video service, telecommunications, and broadband facilities</t>
  </si>
  <si>
    <t>Wis. Stat. § 103.10. Family or medical leave</t>
  </si>
  <si>
    <t>Wis. Stat. § 121.91. Revenue limit</t>
  </si>
  <si>
    <t>Wis. Stat. § 66.0602. Local levy limits</t>
  </si>
  <si>
    <t>Wis. Stat. § 66.1015. Municipal rent control, inclusionary zoning, prohibited; Wis. Stat. § 66.0422. Video service, telecommunications, and broadband facilities; Wis. Stat. § 103.10. Family or medical leave; Wis. Stat. § 66.1015. Municipal rent control, inclusionary zoning, prohibited; Wis. Stat. § 121.91. Revenue limit; Wis. Stat. § 66.0409. Local regulation of weapons; Wis. Stat. § 66.0602. Local levy limits</t>
  </si>
  <si>
    <t>Wis. Stat. § 66.0602. Local levy limits; Wis. Stat. § 66.0602. Local levy limits</t>
  </si>
  <si>
    <t>Wis. Stat. § 66.0422. Video service, telecommunications, and broadband facilities; Wis. Stat. § 103.10. Family or medical leave; Wis. Stat. § 121.91. Revenue limit; Wis. Stat. § 66.0409. Local regulation of weapons; Wis. Stat. § 66.0602. Local levy limits; Wis. Stat. § 103.10. Family or medical leave; Wis. Stat. § 66.1015. Municipal rent control, inclusionary zoning, prohibited; Wis. Stat. § 66.1015. Municipal rent control, inclusionary zoning, prohibited</t>
  </si>
  <si>
    <t>Wyo. Stat. § 6-8-401. Firearm, weapon and ammunition regulation and prohibition by state; Wyo. Const. Art. 15, § 5. County levies limited; Wyo. Const. Art. 15, § 6. City levies limited; Wyo. Const. art. XV, § 17. County levy for support and maintenance of public schools.; Wyo. Stat. § 39-13-104. Taxation rate</t>
  </si>
  <si>
    <t>Wyo. Stat. § 6-8-401. Firearm, weapon and ammunition regulation and prohibition by state</t>
  </si>
  <si>
    <t>Wyo. Const. Art. 15, § 5. County levies limited; Wyo. Const. Art. 15, § 6. City levies limited; Wyo. Const. art. XV, § 17. County levy for support and maintenance of public schools.; Wyo. Stat. § 39-13-104. Taxation rate</t>
  </si>
  <si>
    <t>Wyo. Const. Art. 15, § 5. County levies limited; Wyo. Const. Art. 15, § 6. City levies limited; Wyo. Stat. § 39-13-104. Taxation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</si>
</sst>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
      <patternFill patternType="solid">
        <fgColor theme="9"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
    <xf numFmtId="0" fontId="0" fillId="0" borderId="0" xfId="0"/>
    <xf numFmtId="14" fontId="0" fillId="0" borderId="0" xfId="0" applyNumberFormat="1"/>
    <xf numFmtId="0" fontId="16" fillId="33" borderId="0" xfId="0" applyFont="1" applyFill="1" applyAlignment="1">
      <alignment wrapText="1"/>
    </xf>
    <xf numFmtId="0" fontId="0" fillId="34" borderId="0" xfId="0" applyFill="1"/>
    <xf numFmtId="14" fontId="0" fillId="34" borderId="0" xfId="0" applyNumberFormat="1"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J244"/>
  <sheetViews>
    <sheetView topLeftCell="FE1" workbookViewId="0">
      <selection activeCell="G7" sqref="G7"/>
    </sheetView>
  </sheetViews>
  <sheetFormatPr defaultRowHeight="15"/>
  <cols>
    <col min="1" max="1" width="11.140625" customWidth="1"/>
    <col min="2" max="2" width="10.7109375" customWidth="1"/>
    <col min="3" max="3" width="10.85546875" customWidth="1"/>
  </cols>
  <sheetData>
    <row r="1" spans="1:218" s="2" customFormat="1" ht="199.5" customHeight="1">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 t="s">
        <v>120</v>
      </c>
      <c r="DR1" s="2" t="s">
        <v>121</v>
      </c>
      <c r="DS1" s="2" t="s">
        <v>122</v>
      </c>
      <c r="DT1" s="2" t="s">
        <v>123</v>
      </c>
      <c r="DU1" s="2" t="s">
        <v>124</v>
      </c>
      <c r="DV1" s="2" t="s">
        <v>125</v>
      </c>
      <c r="DW1" s="2" t="s">
        <v>126</v>
      </c>
      <c r="DX1" s="2" t="s">
        <v>127</v>
      </c>
      <c r="DY1" s="2" t="s">
        <v>128</v>
      </c>
      <c r="DZ1" s="2" t="s">
        <v>129</v>
      </c>
      <c r="EA1" s="2" t="s">
        <v>130</v>
      </c>
      <c r="EB1" s="2" t="s">
        <v>131</v>
      </c>
      <c r="EC1" s="2" t="s">
        <v>132</v>
      </c>
      <c r="ED1" s="2" t="s">
        <v>133</v>
      </c>
      <c r="EE1" s="2" t="s">
        <v>134</v>
      </c>
      <c r="EF1" s="2" t="s">
        <v>135</v>
      </c>
      <c r="EG1" s="2" t="s">
        <v>136</v>
      </c>
      <c r="EH1" s="2" t="s">
        <v>137</v>
      </c>
      <c r="EI1" s="2" t="s">
        <v>138</v>
      </c>
      <c r="EJ1" s="2" t="s">
        <v>139</v>
      </c>
      <c r="EK1" s="2" t="s">
        <v>140</v>
      </c>
      <c r="EL1" s="2" t="s">
        <v>141</v>
      </c>
      <c r="EM1" s="2" t="s">
        <v>142</v>
      </c>
      <c r="EN1" s="2" t="s">
        <v>143</v>
      </c>
      <c r="EO1" s="2" t="s">
        <v>144</v>
      </c>
      <c r="EP1" s="2" t="s">
        <v>145</v>
      </c>
      <c r="EQ1" s="2" t="s">
        <v>146</v>
      </c>
      <c r="ER1" s="2" t="s">
        <v>147</v>
      </c>
      <c r="ES1" s="2" t="s">
        <v>148</v>
      </c>
      <c r="ET1" s="2" t="s">
        <v>149</v>
      </c>
      <c r="EU1" s="2" t="s">
        <v>150</v>
      </c>
      <c r="EV1" s="2" t="s">
        <v>151</v>
      </c>
      <c r="EW1" s="2" t="s">
        <v>152</v>
      </c>
      <c r="EX1" s="2" t="s">
        <v>153</v>
      </c>
      <c r="EY1" s="2" t="s">
        <v>154</v>
      </c>
      <c r="EZ1" s="2" t="s">
        <v>155</v>
      </c>
      <c r="FA1" s="2" t="s">
        <v>156</v>
      </c>
      <c r="FB1" s="2" t="s">
        <v>157</v>
      </c>
      <c r="FC1" s="2" t="s">
        <v>158</v>
      </c>
      <c r="FD1" s="2" t="s">
        <v>159</v>
      </c>
      <c r="FE1" s="2" t="s">
        <v>160</v>
      </c>
      <c r="FF1" s="2" t="s">
        <v>161</v>
      </c>
      <c r="FG1" s="2" t="s">
        <v>162</v>
      </c>
      <c r="FH1" s="2" t="s">
        <v>163</v>
      </c>
      <c r="FI1" s="2" t="s">
        <v>164</v>
      </c>
      <c r="FJ1" s="2" t="s">
        <v>165</v>
      </c>
      <c r="FK1" s="2" t="s">
        <v>166</v>
      </c>
      <c r="FL1" s="2" t="s">
        <v>167</v>
      </c>
      <c r="FM1" s="2" t="s">
        <v>168</v>
      </c>
      <c r="FN1" s="2" t="s">
        <v>169</v>
      </c>
      <c r="FO1" s="2" t="s">
        <v>170</v>
      </c>
      <c r="FP1" s="2" t="s">
        <v>171</v>
      </c>
      <c r="FQ1" s="2" t="s">
        <v>172</v>
      </c>
      <c r="FR1" s="2" t="s">
        <v>173</v>
      </c>
      <c r="FS1" s="2" t="s">
        <v>174</v>
      </c>
      <c r="FT1" s="2" t="s">
        <v>175</v>
      </c>
      <c r="FU1" s="2" t="s">
        <v>176</v>
      </c>
      <c r="FV1" s="2" t="s">
        <v>177</v>
      </c>
      <c r="FW1" s="2" t="s">
        <v>178</v>
      </c>
      <c r="FX1" s="2" t="s">
        <v>179</v>
      </c>
      <c r="FY1" s="2" t="s">
        <v>180</v>
      </c>
      <c r="FZ1" s="2" t="s">
        <v>181</v>
      </c>
      <c r="GA1" s="2" t="s">
        <v>182</v>
      </c>
      <c r="GB1" s="2" t="s">
        <v>183</v>
      </c>
      <c r="GC1" s="2" t="s">
        <v>184</v>
      </c>
      <c r="GD1" s="2" t="s">
        <v>185</v>
      </c>
      <c r="GE1" s="2" t="s">
        <v>186</v>
      </c>
      <c r="GF1" s="2" t="s">
        <v>187</v>
      </c>
      <c r="GG1" s="2" t="s">
        <v>188</v>
      </c>
      <c r="GH1" s="2" t="s">
        <v>189</v>
      </c>
      <c r="GI1" s="2" t="s">
        <v>190</v>
      </c>
      <c r="GJ1" s="2" t="s">
        <v>191</v>
      </c>
      <c r="GK1" s="2" t="s">
        <v>192</v>
      </c>
      <c r="GL1" s="2" t="s">
        <v>193</v>
      </c>
      <c r="GM1" s="2" t="s">
        <v>194</v>
      </c>
      <c r="GN1" s="2" t="s">
        <v>195</v>
      </c>
      <c r="GO1" s="2" t="s">
        <v>196</v>
      </c>
      <c r="GP1" s="2" t="s">
        <v>197</v>
      </c>
      <c r="GQ1" s="2" t="s">
        <v>198</v>
      </c>
      <c r="GR1" s="2" t="s">
        <v>199</v>
      </c>
      <c r="GS1" s="2" t="s">
        <v>200</v>
      </c>
      <c r="GT1" s="2" t="s">
        <v>201</v>
      </c>
      <c r="GU1" s="2" t="s">
        <v>202</v>
      </c>
      <c r="GV1" s="2" t="s">
        <v>203</v>
      </c>
      <c r="GW1" s="2" t="s">
        <v>204</v>
      </c>
      <c r="GX1" s="2" t="s">
        <v>205</v>
      </c>
      <c r="GY1" s="2" t="s">
        <v>206</v>
      </c>
      <c r="GZ1" s="2" t="s">
        <v>207</v>
      </c>
      <c r="HA1" s="2" t="s">
        <v>208</v>
      </c>
      <c r="HB1" s="2" t="s">
        <v>209</v>
      </c>
      <c r="HC1" s="2" t="s">
        <v>210</v>
      </c>
      <c r="HD1" s="2" t="s">
        <v>211</v>
      </c>
      <c r="HE1" s="2" t="s">
        <v>212</v>
      </c>
      <c r="HF1" s="2" t="s">
        <v>213</v>
      </c>
      <c r="HG1" s="2" t="s">
        <v>214</v>
      </c>
      <c r="HH1" s="2" t="s">
        <v>215</v>
      </c>
      <c r="HI1" s="2" t="s">
        <v>216</v>
      </c>
      <c r="HJ1" s="2" t="s">
        <v>217</v>
      </c>
    </row>
    <row r="2" spans="1:218">
      <c r="A2" t="s">
        <v>218</v>
      </c>
      <c r="B2" s="1">
        <v>43678</v>
      </c>
      <c r="C2" s="1">
        <v>44419</v>
      </c>
      <c r="D2">
        <v>0</v>
      </c>
      <c r="E2">
        <v>1</v>
      </c>
      <c r="F2">
        <v>0</v>
      </c>
      <c r="G2">
        <v>1</v>
      </c>
      <c r="H2">
        <v>1</v>
      </c>
      <c r="I2">
        <v>1</v>
      </c>
      <c r="J2">
        <v>1</v>
      </c>
      <c r="K2">
        <v>0</v>
      </c>
      <c r="L2">
        <v>0</v>
      </c>
      <c r="M2">
        <v>1</v>
      </c>
      <c r="N2">
        <v>1</v>
      </c>
      <c r="O2">
        <v>1</v>
      </c>
      <c r="P2">
        <v>0</v>
      </c>
      <c r="Q2">
        <v>0</v>
      </c>
      <c r="R2">
        <v>0</v>
      </c>
      <c r="S2">
        <v>0</v>
      </c>
      <c r="T2">
        <v>0</v>
      </c>
      <c r="U2" t="s">
        <v>219</v>
      </c>
      <c r="V2" t="s">
        <v>219</v>
      </c>
      <c r="W2" t="s">
        <v>219</v>
      </c>
      <c r="X2" t="s">
        <v>219</v>
      </c>
      <c r="Y2" t="s">
        <v>219</v>
      </c>
      <c r="Z2" t="s">
        <v>219</v>
      </c>
      <c r="AA2" t="s">
        <v>219</v>
      </c>
      <c r="AB2">
        <v>0</v>
      </c>
      <c r="AC2">
        <v>1</v>
      </c>
      <c r="AD2">
        <v>0</v>
      </c>
      <c r="AE2">
        <v>0</v>
      </c>
      <c r="AF2">
        <v>0</v>
      </c>
      <c r="AG2">
        <v>0</v>
      </c>
      <c r="AH2">
        <v>0</v>
      </c>
      <c r="AI2">
        <v>0</v>
      </c>
      <c r="AJ2">
        <v>0</v>
      </c>
      <c r="AK2">
        <v>0</v>
      </c>
      <c r="AL2">
        <v>0</v>
      </c>
      <c r="AM2">
        <v>0</v>
      </c>
      <c r="AN2">
        <v>0</v>
      </c>
      <c r="AO2">
        <v>0</v>
      </c>
      <c r="AP2">
        <v>0</v>
      </c>
      <c r="AQ2">
        <v>0</v>
      </c>
      <c r="AR2">
        <v>0</v>
      </c>
      <c r="AS2">
        <v>0</v>
      </c>
      <c r="AT2">
        <v>1</v>
      </c>
      <c r="AU2">
        <v>0</v>
      </c>
      <c r="AV2" t="s">
        <v>219</v>
      </c>
      <c r="AW2" t="s">
        <v>219</v>
      </c>
      <c r="AX2">
        <v>1</v>
      </c>
      <c r="AY2">
        <v>1</v>
      </c>
      <c r="AZ2">
        <v>1</v>
      </c>
      <c r="BA2">
        <v>0</v>
      </c>
      <c r="BB2">
        <v>0</v>
      </c>
      <c r="BC2">
        <v>0</v>
      </c>
      <c r="BD2">
        <v>0</v>
      </c>
      <c r="BE2">
        <v>0</v>
      </c>
      <c r="BF2">
        <v>1</v>
      </c>
      <c r="BG2">
        <v>0</v>
      </c>
      <c r="BH2">
        <v>0</v>
      </c>
      <c r="BI2">
        <v>0</v>
      </c>
      <c r="BJ2" t="s">
        <v>219</v>
      </c>
      <c r="BK2" t="s">
        <v>219</v>
      </c>
      <c r="BL2" t="s">
        <v>219</v>
      </c>
      <c r="BM2" t="s">
        <v>219</v>
      </c>
      <c r="BN2" t="s">
        <v>219</v>
      </c>
      <c r="BO2" t="s">
        <v>219</v>
      </c>
      <c r="BP2">
        <v>0</v>
      </c>
      <c r="BQ2">
        <v>1</v>
      </c>
      <c r="BR2">
        <v>0</v>
      </c>
      <c r="BS2" t="s">
        <v>219</v>
      </c>
      <c r="BT2" t="s">
        <v>219</v>
      </c>
      <c r="BU2" t="s">
        <v>219</v>
      </c>
      <c r="BV2" t="s">
        <v>219</v>
      </c>
      <c r="BW2" t="s">
        <v>219</v>
      </c>
      <c r="BX2" t="s">
        <v>219</v>
      </c>
      <c r="BY2" t="s">
        <v>219</v>
      </c>
      <c r="BZ2" t="s">
        <v>219</v>
      </c>
      <c r="CA2" t="s">
        <v>219</v>
      </c>
      <c r="CB2" t="s">
        <v>219</v>
      </c>
      <c r="CC2" t="s">
        <v>219</v>
      </c>
      <c r="CD2" t="s">
        <v>219</v>
      </c>
      <c r="CE2" t="s">
        <v>219</v>
      </c>
      <c r="CF2" t="s">
        <v>219</v>
      </c>
      <c r="CG2" t="s">
        <v>219</v>
      </c>
      <c r="CH2" t="s">
        <v>219</v>
      </c>
      <c r="CI2">
        <v>0</v>
      </c>
      <c r="CJ2">
        <v>0</v>
      </c>
      <c r="CK2">
        <v>0</v>
      </c>
      <c r="CL2">
        <v>1</v>
      </c>
      <c r="CM2">
        <v>1</v>
      </c>
      <c r="CN2">
        <v>0</v>
      </c>
      <c r="CO2">
        <v>1</v>
      </c>
      <c r="CP2">
        <v>1</v>
      </c>
      <c r="CQ2">
        <v>1</v>
      </c>
      <c r="CR2">
        <v>0</v>
      </c>
      <c r="CS2">
        <v>0</v>
      </c>
      <c r="CT2">
        <v>0</v>
      </c>
      <c r="CU2">
        <v>1</v>
      </c>
      <c r="CV2">
        <v>0</v>
      </c>
      <c r="CW2">
        <v>0</v>
      </c>
      <c r="CX2">
        <v>0</v>
      </c>
      <c r="CY2">
        <v>0</v>
      </c>
      <c r="CZ2">
        <v>1</v>
      </c>
      <c r="DA2">
        <v>1</v>
      </c>
      <c r="DB2">
        <v>1</v>
      </c>
      <c r="DC2">
        <v>0</v>
      </c>
      <c r="DD2" t="s">
        <v>219</v>
      </c>
      <c r="DE2" t="s">
        <v>219</v>
      </c>
      <c r="DF2" t="s">
        <v>219</v>
      </c>
      <c r="DG2" t="s">
        <v>219</v>
      </c>
      <c r="DH2">
        <v>0</v>
      </c>
      <c r="DI2">
        <v>1</v>
      </c>
      <c r="DJ2">
        <v>0</v>
      </c>
      <c r="DK2">
        <v>1</v>
      </c>
      <c r="DL2">
        <v>0</v>
      </c>
      <c r="DM2" t="s">
        <v>219</v>
      </c>
      <c r="DN2" t="s">
        <v>219</v>
      </c>
      <c r="DO2" t="s">
        <v>219</v>
      </c>
      <c r="DP2" t="s">
        <v>219</v>
      </c>
      <c r="DQ2" t="s">
        <v>219</v>
      </c>
      <c r="DR2">
        <v>0</v>
      </c>
      <c r="DS2">
        <v>0</v>
      </c>
      <c r="DT2">
        <v>1</v>
      </c>
      <c r="DU2">
        <v>1</v>
      </c>
      <c r="DV2">
        <v>1</v>
      </c>
      <c r="DW2">
        <v>0</v>
      </c>
      <c r="DX2">
        <v>1</v>
      </c>
      <c r="DY2">
        <v>0</v>
      </c>
      <c r="DZ2">
        <v>0</v>
      </c>
      <c r="EA2">
        <v>1</v>
      </c>
      <c r="EB2">
        <v>0</v>
      </c>
      <c r="EC2">
        <v>1</v>
      </c>
      <c r="ED2">
        <v>0</v>
      </c>
      <c r="EE2" t="s">
        <v>219</v>
      </c>
      <c r="EF2" t="s">
        <v>219</v>
      </c>
      <c r="EG2" t="s">
        <v>219</v>
      </c>
      <c r="EH2" t="s">
        <v>219</v>
      </c>
      <c r="EI2" t="s">
        <v>219</v>
      </c>
      <c r="EJ2">
        <v>0</v>
      </c>
      <c r="EK2" t="s">
        <v>219</v>
      </c>
      <c r="EL2" t="s">
        <v>219</v>
      </c>
      <c r="EM2" t="s">
        <v>219</v>
      </c>
      <c r="EN2" t="s">
        <v>219</v>
      </c>
      <c r="EO2" t="s">
        <v>219</v>
      </c>
      <c r="EP2">
        <v>1</v>
      </c>
      <c r="EQ2">
        <v>1</v>
      </c>
      <c r="ER2">
        <v>0</v>
      </c>
      <c r="ES2">
        <v>0</v>
      </c>
      <c r="ET2">
        <v>1</v>
      </c>
      <c r="EU2">
        <v>0</v>
      </c>
      <c r="EV2">
        <v>1</v>
      </c>
      <c r="EW2">
        <v>1</v>
      </c>
      <c r="EX2">
        <v>1</v>
      </c>
      <c r="EY2">
        <v>1</v>
      </c>
      <c r="EZ2">
        <v>1</v>
      </c>
      <c r="FA2">
        <v>0</v>
      </c>
      <c r="FB2">
        <v>0</v>
      </c>
      <c r="FC2">
        <v>1</v>
      </c>
      <c r="FD2">
        <v>1</v>
      </c>
      <c r="FE2">
        <v>0</v>
      </c>
      <c r="FF2">
        <v>0</v>
      </c>
      <c r="FG2">
        <v>0</v>
      </c>
      <c r="FH2" t="s">
        <v>219</v>
      </c>
      <c r="FI2" t="s">
        <v>219</v>
      </c>
      <c r="FJ2" t="s">
        <v>219</v>
      </c>
      <c r="FK2" t="s">
        <v>219</v>
      </c>
      <c r="FL2" t="s">
        <v>219</v>
      </c>
      <c r="FM2" t="s">
        <v>219</v>
      </c>
      <c r="FN2">
        <v>0</v>
      </c>
      <c r="FO2">
        <v>0</v>
      </c>
      <c r="FP2" t="s">
        <v>219</v>
      </c>
      <c r="FQ2" t="s">
        <v>219</v>
      </c>
      <c r="FR2" t="s">
        <v>219</v>
      </c>
      <c r="FS2" t="s">
        <v>219</v>
      </c>
      <c r="FT2" t="s">
        <v>219</v>
      </c>
      <c r="FU2" t="s">
        <v>219</v>
      </c>
      <c r="FV2" t="s">
        <v>219</v>
      </c>
      <c r="FW2" t="s">
        <v>219</v>
      </c>
      <c r="FX2" t="s">
        <v>219</v>
      </c>
      <c r="FY2">
        <v>0</v>
      </c>
      <c r="FZ2">
        <v>0</v>
      </c>
      <c r="GA2" t="s">
        <v>219</v>
      </c>
      <c r="GB2" t="s">
        <v>219</v>
      </c>
      <c r="GC2" t="s">
        <v>219</v>
      </c>
      <c r="GD2" t="s">
        <v>219</v>
      </c>
      <c r="GE2" t="s">
        <v>219</v>
      </c>
      <c r="GF2" t="s">
        <v>219</v>
      </c>
      <c r="GG2" t="s">
        <v>219</v>
      </c>
      <c r="GH2" t="s">
        <v>219</v>
      </c>
      <c r="GI2" t="s">
        <v>219</v>
      </c>
      <c r="GJ2" t="s">
        <v>219</v>
      </c>
      <c r="GK2" t="s">
        <v>219</v>
      </c>
      <c r="GL2" t="s">
        <v>219</v>
      </c>
      <c r="GM2" t="s">
        <v>219</v>
      </c>
      <c r="GN2" t="s">
        <v>219</v>
      </c>
      <c r="GO2" t="s">
        <v>219</v>
      </c>
      <c r="GP2" t="s">
        <v>219</v>
      </c>
      <c r="GQ2" t="s">
        <v>219</v>
      </c>
      <c r="GR2" t="s">
        <v>219</v>
      </c>
      <c r="GS2" t="s">
        <v>219</v>
      </c>
      <c r="GT2" t="s">
        <v>219</v>
      </c>
      <c r="GU2" t="s">
        <v>219</v>
      </c>
      <c r="GV2" t="s">
        <v>219</v>
      </c>
      <c r="GW2" t="s">
        <v>219</v>
      </c>
      <c r="GX2" t="s">
        <v>219</v>
      </c>
      <c r="GY2" t="s">
        <v>219</v>
      </c>
      <c r="GZ2" t="s">
        <v>219</v>
      </c>
      <c r="HA2" t="s">
        <v>219</v>
      </c>
      <c r="HB2" t="s">
        <v>219</v>
      </c>
      <c r="HC2" t="s">
        <v>219</v>
      </c>
      <c r="HD2" t="s">
        <v>219</v>
      </c>
      <c r="HE2" t="s">
        <v>219</v>
      </c>
      <c r="HF2" t="s">
        <v>219</v>
      </c>
      <c r="HG2" t="s">
        <v>219</v>
      </c>
      <c r="HH2" t="s">
        <v>219</v>
      </c>
      <c r="HI2" t="s">
        <v>219</v>
      </c>
      <c r="HJ2">
        <v>0</v>
      </c>
    </row>
    <row r="3" spans="1:218">
      <c r="A3" t="s">
        <v>218</v>
      </c>
      <c r="B3" s="1">
        <v>44420</v>
      </c>
      <c r="C3" s="1">
        <v>44688</v>
      </c>
      <c r="D3">
        <v>0</v>
      </c>
      <c r="E3">
        <v>1</v>
      </c>
      <c r="F3">
        <v>0</v>
      </c>
      <c r="G3">
        <v>1</v>
      </c>
      <c r="H3">
        <v>1</v>
      </c>
      <c r="I3">
        <v>1</v>
      </c>
      <c r="J3">
        <v>1</v>
      </c>
      <c r="K3">
        <v>0</v>
      </c>
      <c r="L3">
        <v>0</v>
      </c>
      <c r="M3">
        <v>1</v>
      </c>
      <c r="N3">
        <v>1</v>
      </c>
      <c r="O3">
        <v>1</v>
      </c>
      <c r="P3">
        <v>0</v>
      </c>
      <c r="Q3">
        <v>0</v>
      </c>
      <c r="R3">
        <v>1</v>
      </c>
      <c r="S3">
        <v>0</v>
      </c>
      <c r="T3">
        <v>0</v>
      </c>
      <c r="U3" t="s">
        <v>219</v>
      </c>
      <c r="V3" t="s">
        <v>219</v>
      </c>
      <c r="W3" t="s">
        <v>219</v>
      </c>
      <c r="X3" t="s">
        <v>219</v>
      </c>
      <c r="Y3" t="s">
        <v>219</v>
      </c>
      <c r="Z3" t="s">
        <v>219</v>
      </c>
      <c r="AA3" t="s">
        <v>219</v>
      </c>
      <c r="AB3">
        <v>0</v>
      </c>
      <c r="AC3">
        <v>1</v>
      </c>
      <c r="AD3">
        <v>0</v>
      </c>
      <c r="AE3">
        <v>0</v>
      </c>
      <c r="AF3">
        <v>0</v>
      </c>
      <c r="AG3">
        <v>0</v>
      </c>
      <c r="AH3">
        <v>0</v>
      </c>
      <c r="AI3">
        <v>0</v>
      </c>
      <c r="AJ3">
        <v>0</v>
      </c>
      <c r="AK3">
        <v>0</v>
      </c>
      <c r="AL3">
        <v>0</v>
      </c>
      <c r="AM3">
        <v>0</v>
      </c>
      <c r="AN3">
        <v>0</v>
      </c>
      <c r="AO3">
        <v>0</v>
      </c>
      <c r="AP3">
        <v>0</v>
      </c>
      <c r="AQ3">
        <v>0</v>
      </c>
      <c r="AR3">
        <v>0</v>
      </c>
      <c r="AS3">
        <v>0</v>
      </c>
      <c r="AT3">
        <v>1</v>
      </c>
      <c r="AU3">
        <v>0</v>
      </c>
      <c r="AV3" t="s">
        <v>219</v>
      </c>
      <c r="AW3" t="s">
        <v>219</v>
      </c>
      <c r="AX3">
        <v>1</v>
      </c>
      <c r="AY3">
        <v>1</v>
      </c>
      <c r="AZ3">
        <v>1</v>
      </c>
      <c r="BA3">
        <v>0</v>
      </c>
      <c r="BB3">
        <v>0</v>
      </c>
      <c r="BC3">
        <v>0</v>
      </c>
      <c r="BD3">
        <v>0</v>
      </c>
      <c r="BE3">
        <v>0</v>
      </c>
      <c r="BF3">
        <v>1</v>
      </c>
      <c r="BG3">
        <v>0</v>
      </c>
      <c r="BH3">
        <v>0</v>
      </c>
      <c r="BI3">
        <v>0</v>
      </c>
      <c r="BJ3" t="s">
        <v>219</v>
      </c>
      <c r="BK3" t="s">
        <v>219</v>
      </c>
      <c r="BL3" t="s">
        <v>219</v>
      </c>
      <c r="BM3" t="s">
        <v>219</v>
      </c>
      <c r="BN3" t="s">
        <v>219</v>
      </c>
      <c r="BO3" t="s">
        <v>219</v>
      </c>
      <c r="BP3">
        <v>0</v>
      </c>
      <c r="BQ3">
        <v>1</v>
      </c>
      <c r="BR3">
        <v>0</v>
      </c>
      <c r="BS3" t="s">
        <v>219</v>
      </c>
      <c r="BT3" t="s">
        <v>219</v>
      </c>
      <c r="BU3" t="s">
        <v>219</v>
      </c>
      <c r="BV3" t="s">
        <v>219</v>
      </c>
      <c r="BW3" t="s">
        <v>219</v>
      </c>
      <c r="BX3" t="s">
        <v>219</v>
      </c>
      <c r="BY3" t="s">
        <v>219</v>
      </c>
      <c r="BZ3" t="s">
        <v>219</v>
      </c>
      <c r="CA3" t="s">
        <v>219</v>
      </c>
      <c r="CB3" t="s">
        <v>219</v>
      </c>
      <c r="CC3" t="s">
        <v>219</v>
      </c>
      <c r="CD3" t="s">
        <v>219</v>
      </c>
      <c r="CE3" t="s">
        <v>219</v>
      </c>
      <c r="CF3" t="s">
        <v>219</v>
      </c>
      <c r="CG3" t="s">
        <v>219</v>
      </c>
      <c r="CH3" t="s">
        <v>219</v>
      </c>
      <c r="CI3">
        <v>0</v>
      </c>
      <c r="CJ3">
        <v>0</v>
      </c>
      <c r="CK3">
        <v>0</v>
      </c>
      <c r="CL3">
        <v>1</v>
      </c>
      <c r="CM3">
        <v>1</v>
      </c>
      <c r="CN3">
        <v>0</v>
      </c>
      <c r="CO3">
        <v>1</v>
      </c>
      <c r="CP3">
        <v>1</v>
      </c>
      <c r="CQ3">
        <v>1</v>
      </c>
      <c r="CR3">
        <v>0</v>
      </c>
      <c r="CS3">
        <v>0</v>
      </c>
      <c r="CT3">
        <v>0</v>
      </c>
      <c r="CU3">
        <v>1</v>
      </c>
      <c r="CV3">
        <v>0</v>
      </c>
      <c r="CW3">
        <v>0</v>
      </c>
      <c r="CX3">
        <v>0</v>
      </c>
      <c r="CY3">
        <v>0</v>
      </c>
      <c r="CZ3">
        <v>1</v>
      </c>
      <c r="DA3">
        <v>1</v>
      </c>
      <c r="DB3">
        <v>1</v>
      </c>
      <c r="DC3">
        <v>0</v>
      </c>
      <c r="DD3" t="s">
        <v>219</v>
      </c>
      <c r="DE3" t="s">
        <v>219</v>
      </c>
      <c r="DF3" t="s">
        <v>219</v>
      </c>
      <c r="DG3" t="s">
        <v>219</v>
      </c>
      <c r="DH3">
        <v>0</v>
      </c>
      <c r="DI3">
        <v>1</v>
      </c>
      <c r="DJ3">
        <v>0</v>
      </c>
      <c r="DK3">
        <v>1</v>
      </c>
      <c r="DL3">
        <v>0</v>
      </c>
      <c r="DM3" t="s">
        <v>219</v>
      </c>
      <c r="DN3" t="s">
        <v>219</v>
      </c>
      <c r="DO3" t="s">
        <v>219</v>
      </c>
      <c r="DP3" t="s">
        <v>219</v>
      </c>
      <c r="DQ3" t="s">
        <v>219</v>
      </c>
      <c r="DR3">
        <v>0</v>
      </c>
      <c r="DS3">
        <v>0</v>
      </c>
      <c r="DT3">
        <v>1</v>
      </c>
      <c r="DU3">
        <v>1</v>
      </c>
      <c r="DV3">
        <v>1</v>
      </c>
      <c r="DW3">
        <v>0</v>
      </c>
      <c r="DX3">
        <v>1</v>
      </c>
      <c r="DY3">
        <v>0</v>
      </c>
      <c r="DZ3">
        <v>0</v>
      </c>
      <c r="EA3">
        <v>1</v>
      </c>
      <c r="EB3">
        <v>0</v>
      </c>
      <c r="EC3">
        <v>1</v>
      </c>
      <c r="ED3">
        <v>0</v>
      </c>
      <c r="EE3" t="s">
        <v>219</v>
      </c>
      <c r="EF3" t="s">
        <v>219</v>
      </c>
      <c r="EG3" t="s">
        <v>219</v>
      </c>
      <c r="EH3" t="s">
        <v>219</v>
      </c>
      <c r="EI3" t="s">
        <v>219</v>
      </c>
      <c r="EJ3">
        <v>0</v>
      </c>
      <c r="EK3" t="s">
        <v>219</v>
      </c>
      <c r="EL3" t="s">
        <v>219</v>
      </c>
      <c r="EM3" t="s">
        <v>219</v>
      </c>
      <c r="EN3" t="s">
        <v>219</v>
      </c>
      <c r="EO3" t="s">
        <v>219</v>
      </c>
      <c r="EP3">
        <v>1</v>
      </c>
      <c r="EQ3">
        <v>1</v>
      </c>
      <c r="ER3">
        <v>0</v>
      </c>
      <c r="ES3">
        <v>0</v>
      </c>
      <c r="ET3">
        <v>1</v>
      </c>
      <c r="EU3">
        <v>0</v>
      </c>
      <c r="EV3">
        <v>1</v>
      </c>
      <c r="EW3">
        <v>1</v>
      </c>
      <c r="EX3">
        <v>1</v>
      </c>
      <c r="EY3">
        <v>1</v>
      </c>
      <c r="EZ3">
        <v>1</v>
      </c>
      <c r="FA3">
        <v>0</v>
      </c>
      <c r="FB3">
        <v>0</v>
      </c>
      <c r="FC3">
        <v>1</v>
      </c>
      <c r="FD3">
        <v>1</v>
      </c>
      <c r="FE3">
        <v>0</v>
      </c>
      <c r="FF3">
        <v>0</v>
      </c>
      <c r="FG3">
        <v>0</v>
      </c>
      <c r="FH3" t="s">
        <v>219</v>
      </c>
      <c r="FI3" t="s">
        <v>219</v>
      </c>
      <c r="FJ3" t="s">
        <v>219</v>
      </c>
      <c r="FK3" t="s">
        <v>219</v>
      </c>
      <c r="FL3" t="s">
        <v>219</v>
      </c>
      <c r="FM3" t="s">
        <v>219</v>
      </c>
      <c r="FN3">
        <v>0</v>
      </c>
      <c r="FO3">
        <v>0</v>
      </c>
      <c r="FP3" t="s">
        <v>219</v>
      </c>
      <c r="FQ3" t="s">
        <v>219</v>
      </c>
      <c r="FR3" t="s">
        <v>219</v>
      </c>
      <c r="FS3" t="s">
        <v>219</v>
      </c>
      <c r="FT3" t="s">
        <v>219</v>
      </c>
      <c r="FU3" t="s">
        <v>219</v>
      </c>
      <c r="FV3" t="s">
        <v>219</v>
      </c>
      <c r="FW3" t="s">
        <v>219</v>
      </c>
      <c r="FX3" t="s">
        <v>219</v>
      </c>
      <c r="FY3">
        <v>0</v>
      </c>
      <c r="FZ3">
        <v>1</v>
      </c>
      <c r="GA3">
        <v>1</v>
      </c>
      <c r="GB3">
        <v>0</v>
      </c>
      <c r="GC3">
        <v>0</v>
      </c>
      <c r="GD3">
        <v>0</v>
      </c>
      <c r="GE3">
        <v>0</v>
      </c>
      <c r="GF3">
        <v>0</v>
      </c>
      <c r="GG3">
        <v>0</v>
      </c>
      <c r="GH3">
        <v>1</v>
      </c>
      <c r="GI3">
        <v>0</v>
      </c>
      <c r="GJ3">
        <v>0</v>
      </c>
      <c r="GK3">
        <v>0</v>
      </c>
      <c r="GL3">
        <v>0</v>
      </c>
      <c r="GM3">
        <v>1</v>
      </c>
      <c r="GN3">
        <v>0</v>
      </c>
      <c r="GO3">
        <v>0</v>
      </c>
      <c r="GP3">
        <v>0</v>
      </c>
      <c r="GQ3">
        <v>0</v>
      </c>
      <c r="GR3">
        <v>0</v>
      </c>
      <c r="GS3" t="s">
        <v>219</v>
      </c>
      <c r="GT3" t="s">
        <v>219</v>
      </c>
      <c r="GU3" t="s">
        <v>219</v>
      </c>
      <c r="GV3" t="s">
        <v>219</v>
      </c>
      <c r="GW3" t="s">
        <v>219</v>
      </c>
      <c r="GX3" t="s">
        <v>219</v>
      </c>
      <c r="GY3" t="s">
        <v>219</v>
      </c>
      <c r="GZ3" t="s">
        <v>219</v>
      </c>
      <c r="HA3">
        <v>0</v>
      </c>
      <c r="HB3">
        <v>0</v>
      </c>
      <c r="HC3">
        <v>1</v>
      </c>
      <c r="HD3">
        <v>0</v>
      </c>
      <c r="HE3">
        <v>1</v>
      </c>
      <c r="HF3">
        <v>1</v>
      </c>
      <c r="HG3">
        <v>1</v>
      </c>
      <c r="HH3">
        <v>0</v>
      </c>
      <c r="HI3">
        <v>0</v>
      </c>
      <c r="HJ3">
        <v>0</v>
      </c>
    </row>
    <row r="4" spans="1:218">
      <c r="A4" t="s">
        <v>218</v>
      </c>
      <c r="B4" s="1">
        <v>44689</v>
      </c>
      <c r="C4" s="1">
        <v>44742</v>
      </c>
      <c r="D4">
        <v>0</v>
      </c>
      <c r="E4">
        <v>1</v>
      </c>
      <c r="F4">
        <v>0</v>
      </c>
      <c r="G4">
        <v>1</v>
      </c>
      <c r="H4">
        <v>1</v>
      </c>
      <c r="I4">
        <v>1</v>
      </c>
      <c r="J4">
        <v>1</v>
      </c>
      <c r="K4">
        <v>0</v>
      </c>
      <c r="L4">
        <v>0</v>
      </c>
      <c r="M4">
        <v>1</v>
      </c>
      <c r="N4">
        <v>1</v>
      </c>
      <c r="O4">
        <v>1</v>
      </c>
      <c r="P4">
        <v>1</v>
      </c>
      <c r="Q4">
        <v>0</v>
      </c>
      <c r="R4">
        <v>1</v>
      </c>
      <c r="S4">
        <v>0</v>
      </c>
      <c r="T4">
        <v>0</v>
      </c>
      <c r="U4" t="s">
        <v>219</v>
      </c>
      <c r="V4" t="s">
        <v>219</v>
      </c>
      <c r="W4" t="s">
        <v>219</v>
      </c>
      <c r="X4" t="s">
        <v>219</v>
      </c>
      <c r="Y4" t="s">
        <v>219</v>
      </c>
      <c r="Z4" t="s">
        <v>219</v>
      </c>
      <c r="AA4" t="s">
        <v>219</v>
      </c>
      <c r="AB4">
        <v>0</v>
      </c>
      <c r="AC4">
        <v>1</v>
      </c>
      <c r="AD4">
        <v>0</v>
      </c>
      <c r="AE4">
        <v>0</v>
      </c>
      <c r="AF4">
        <v>0</v>
      </c>
      <c r="AG4">
        <v>0</v>
      </c>
      <c r="AH4">
        <v>0</v>
      </c>
      <c r="AI4">
        <v>0</v>
      </c>
      <c r="AJ4">
        <v>0</v>
      </c>
      <c r="AK4">
        <v>0</v>
      </c>
      <c r="AL4">
        <v>0</v>
      </c>
      <c r="AM4">
        <v>0</v>
      </c>
      <c r="AN4">
        <v>0</v>
      </c>
      <c r="AO4">
        <v>0</v>
      </c>
      <c r="AP4">
        <v>0</v>
      </c>
      <c r="AQ4">
        <v>0</v>
      </c>
      <c r="AR4">
        <v>0</v>
      </c>
      <c r="AS4">
        <v>0</v>
      </c>
      <c r="AT4">
        <v>1</v>
      </c>
      <c r="AU4">
        <v>0</v>
      </c>
      <c r="AV4" t="s">
        <v>219</v>
      </c>
      <c r="AW4" t="s">
        <v>219</v>
      </c>
      <c r="AX4">
        <v>1</v>
      </c>
      <c r="AY4">
        <v>1</v>
      </c>
      <c r="AZ4">
        <v>1</v>
      </c>
      <c r="BA4">
        <v>0</v>
      </c>
      <c r="BB4">
        <v>0</v>
      </c>
      <c r="BC4">
        <v>0</v>
      </c>
      <c r="BD4">
        <v>0</v>
      </c>
      <c r="BE4">
        <v>0</v>
      </c>
      <c r="BF4">
        <v>1</v>
      </c>
      <c r="BG4">
        <v>0</v>
      </c>
      <c r="BH4">
        <v>0</v>
      </c>
      <c r="BI4">
        <v>0</v>
      </c>
      <c r="BJ4" t="s">
        <v>219</v>
      </c>
      <c r="BK4" t="s">
        <v>219</v>
      </c>
      <c r="BL4" t="s">
        <v>219</v>
      </c>
      <c r="BM4" t="s">
        <v>219</v>
      </c>
      <c r="BN4" t="s">
        <v>219</v>
      </c>
      <c r="BO4" t="s">
        <v>219</v>
      </c>
      <c r="BP4">
        <v>0</v>
      </c>
      <c r="BQ4">
        <v>1</v>
      </c>
      <c r="BR4">
        <v>0</v>
      </c>
      <c r="BS4" t="s">
        <v>219</v>
      </c>
      <c r="BT4" t="s">
        <v>219</v>
      </c>
      <c r="BU4" t="s">
        <v>219</v>
      </c>
      <c r="BV4" t="s">
        <v>219</v>
      </c>
      <c r="BW4" t="s">
        <v>219</v>
      </c>
      <c r="BX4" t="s">
        <v>219</v>
      </c>
      <c r="BY4" t="s">
        <v>219</v>
      </c>
      <c r="BZ4" t="s">
        <v>219</v>
      </c>
      <c r="CA4" t="s">
        <v>219</v>
      </c>
      <c r="CB4" t="s">
        <v>219</v>
      </c>
      <c r="CC4" t="s">
        <v>219</v>
      </c>
      <c r="CD4" t="s">
        <v>219</v>
      </c>
      <c r="CE4" t="s">
        <v>219</v>
      </c>
      <c r="CF4" t="s">
        <v>219</v>
      </c>
      <c r="CG4" t="s">
        <v>219</v>
      </c>
      <c r="CH4" t="s">
        <v>219</v>
      </c>
      <c r="CI4">
        <v>0</v>
      </c>
      <c r="CJ4">
        <v>0</v>
      </c>
      <c r="CK4">
        <v>0</v>
      </c>
      <c r="CL4">
        <v>1</v>
      </c>
      <c r="CM4">
        <v>1</v>
      </c>
      <c r="CN4">
        <v>0</v>
      </c>
      <c r="CO4">
        <v>1</v>
      </c>
      <c r="CP4">
        <v>1</v>
      </c>
      <c r="CQ4">
        <v>1</v>
      </c>
      <c r="CR4">
        <v>0</v>
      </c>
      <c r="CS4">
        <v>0</v>
      </c>
      <c r="CT4">
        <v>0</v>
      </c>
      <c r="CU4">
        <v>1</v>
      </c>
      <c r="CV4">
        <v>0</v>
      </c>
      <c r="CW4">
        <v>0</v>
      </c>
      <c r="CX4">
        <v>0</v>
      </c>
      <c r="CY4">
        <v>0</v>
      </c>
      <c r="CZ4">
        <v>1</v>
      </c>
      <c r="DA4">
        <v>1</v>
      </c>
      <c r="DB4">
        <v>1</v>
      </c>
      <c r="DC4">
        <v>0</v>
      </c>
      <c r="DD4" t="s">
        <v>219</v>
      </c>
      <c r="DE4" t="s">
        <v>219</v>
      </c>
      <c r="DF4" t="s">
        <v>219</v>
      </c>
      <c r="DG4" t="s">
        <v>219</v>
      </c>
      <c r="DH4">
        <v>0</v>
      </c>
      <c r="DI4">
        <v>1</v>
      </c>
      <c r="DJ4">
        <v>0</v>
      </c>
      <c r="DK4">
        <v>1</v>
      </c>
      <c r="DL4">
        <v>0</v>
      </c>
      <c r="DM4" t="s">
        <v>219</v>
      </c>
      <c r="DN4" t="s">
        <v>219</v>
      </c>
      <c r="DO4" t="s">
        <v>219</v>
      </c>
      <c r="DP4" t="s">
        <v>219</v>
      </c>
      <c r="DQ4" t="s">
        <v>219</v>
      </c>
      <c r="DR4">
        <v>0</v>
      </c>
      <c r="DS4">
        <v>0</v>
      </c>
      <c r="DT4">
        <v>1</v>
      </c>
      <c r="DU4">
        <v>1</v>
      </c>
      <c r="DV4">
        <v>1</v>
      </c>
      <c r="DW4">
        <v>0</v>
      </c>
      <c r="DX4">
        <v>1</v>
      </c>
      <c r="DY4">
        <v>0</v>
      </c>
      <c r="DZ4">
        <v>0</v>
      </c>
      <c r="EA4">
        <v>1</v>
      </c>
      <c r="EB4">
        <v>0</v>
      </c>
      <c r="EC4">
        <v>1</v>
      </c>
      <c r="ED4">
        <v>0</v>
      </c>
      <c r="EE4" t="s">
        <v>219</v>
      </c>
      <c r="EF4" t="s">
        <v>219</v>
      </c>
      <c r="EG4" t="s">
        <v>219</v>
      </c>
      <c r="EH4" t="s">
        <v>219</v>
      </c>
      <c r="EI4" t="s">
        <v>219</v>
      </c>
      <c r="EJ4">
        <v>0</v>
      </c>
      <c r="EK4" t="s">
        <v>219</v>
      </c>
      <c r="EL4" t="s">
        <v>219</v>
      </c>
      <c r="EM4" t="s">
        <v>219</v>
      </c>
      <c r="EN4" t="s">
        <v>219</v>
      </c>
      <c r="EO4" t="s">
        <v>219</v>
      </c>
      <c r="EP4">
        <v>1</v>
      </c>
      <c r="EQ4">
        <v>1</v>
      </c>
      <c r="ER4">
        <v>0</v>
      </c>
      <c r="ES4">
        <v>0</v>
      </c>
      <c r="ET4">
        <v>1</v>
      </c>
      <c r="EU4">
        <v>0</v>
      </c>
      <c r="EV4">
        <v>1</v>
      </c>
      <c r="EW4">
        <v>1</v>
      </c>
      <c r="EX4">
        <v>1</v>
      </c>
      <c r="EY4">
        <v>1</v>
      </c>
      <c r="EZ4">
        <v>1</v>
      </c>
      <c r="FA4">
        <v>0</v>
      </c>
      <c r="FB4">
        <v>0</v>
      </c>
      <c r="FC4">
        <v>1</v>
      </c>
      <c r="FD4">
        <v>1</v>
      </c>
      <c r="FE4">
        <v>0</v>
      </c>
      <c r="FF4">
        <v>0</v>
      </c>
      <c r="FG4">
        <v>1</v>
      </c>
      <c r="FH4">
        <v>0</v>
      </c>
      <c r="FI4">
        <v>0</v>
      </c>
      <c r="FJ4">
        <v>0</v>
      </c>
      <c r="FK4">
        <v>0</v>
      </c>
      <c r="FL4">
        <v>0</v>
      </c>
      <c r="FM4">
        <v>1</v>
      </c>
      <c r="FN4">
        <v>0</v>
      </c>
      <c r="FO4">
        <v>0</v>
      </c>
      <c r="FP4" t="s">
        <v>219</v>
      </c>
      <c r="FQ4" t="s">
        <v>219</v>
      </c>
      <c r="FR4" t="s">
        <v>219</v>
      </c>
      <c r="FS4" t="s">
        <v>219</v>
      </c>
      <c r="FT4" t="s">
        <v>219</v>
      </c>
      <c r="FU4" t="s">
        <v>219</v>
      </c>
      <c r="FV4" t="s">
        <v>219</v>
      </c>
      <c r="FW4" t="s">
        <v>219</v>
      </c>
      <c r="FX4" t="s">
        <v>219</v>
      </c>
      <c r="FY4">
        <v>0</v>
      </c>
      <c r="FZ4">
        <v>1</v>
      </c>
      <c r="GA4">
        <v>1</v>
      </c>
      <c r="GB4">
        <v>0</v>
      </c>
      <c r="GC4">
        <v>0</v>
      </c>
      <c r="GD4">
        <v>0</v>
      </c>
      <c r="GE4">
        <v>0</v>
      </c>
      <c r="GF4">
        <v>0</v>
      </c>
      <c r="GG4">
        <v>0</v>
      </c>
      <c r="GH4">
        <v>1</v>
      </c>
      <c r="GI4">
        <v>0</v>
      </c>
      <c r="GJ4">
        <v>0</v>
      </c>
      <c r="GK4">
        <v>0</v>
      </c>
      <c r="GL4">
        <v>0</v>
      </c>
      <c r="GM4">
        <v>1</v>
      </c>
      <c r="GN4">
        <v>0</v>
      </c>
      <c r="GO4">
        <v>0</v>
      </c>
      <c r="GP4">
        <v>0</v>
      </c>
      <c r="GQ4">
        <v>0</v>
      </c>
      <c r="GR4">
        <v>0</v>
      </c>
      <c r="GS4" t="s">
        <v>219</v>
      </c>
      <c r="GT4" t="s">
        <v>219</v>
      </c>
      <c r="GU4" t="s">
        <v>219</v>
      </c>
      <c r="GV4" t="s">
        <v>219</v>
      </c>
      <c r="GW4" t="s">
        <v>219</v>
      </c>
      <c r="GX4" t="s">
        <v>219</v>
      </c>
      <c r="GY4" t="s">
        <v>219</v>
      </c>
      <c r="GZ4" t="s">
        <v>219</v>
      </c>
      <c r="HA4">
        <v>0</v>
      </c>
      <c r="HB4">
        <v>0</v>
      </c>
      <c r="HC4">
        <v>1</v>
      </c>
      <c r="HD4">
        <v>0</v>
      </c>
      <c r="HE4">
        <v>1</v>
      </c>
      <c r="HF4">
        <v>1</v>
      </c>
      <c r="HG4">
        <v>1</v>
      </c>
      <c r="HH4">
        <v>0</v>
      </c>
      <c r="HI4">
        <v>0</v>
      </c>
      <c r="HJ4">
        <v>0</v>
      </c>
    </row>
    <row r="5" spans="1:218">
      <c r="A5" t="s">
        <v>218</v>
      </c>
      <c r="B5" s="1">
        <v>44743</v>
      </c>
      <c r="C5" s="1">
        <v>44866</v>
      </c>
      <c r="D5">
        <v>0</v>
      </c>
      <c r="E5">
        <v>1</v>
      </c>
      <c r="F5">
        <v>0</v>
      </c>
      <c r="G5">
        <v>1</v>
      </c>
      <c r="H5">
        <v>1</v>
      </c>
      <c r="I5">
        <v>1</v>
      </c>
      <c r="J5">
        <v>1</v>
      </c>
      <c r="K5">
        <v>0</v>
      </c>
      <c r="L5">
        <v>0</v>
      </c>
      <c r="M5">
        <v>1</v>
      </c>
      <c r="N5">
        <v>1</v>
      </c>
      <c r="O5">
        <v>1</v>
      </c>
      <c r="P5">
        <v>1</v>
      </c>
      <c r="Q5">
        <v>0</v>
      </c>
      <c r="R5">
        <v>1</v>
      </c>
      <c r="S5">
        <v>0</v>
      </c>
      <c r="T5">
        <v>0</v>
      </c>
      <c r="U5" t="s">
        <v>219</v>
      </c>
      <c r="V5" t="s">
        <v>219</v>
      </c>
      <c r="W5" t="s">
        <v>219</v>
      </c>
      <c r="X5" t="s">
        <v>219</v>
      </c>
      <c r="Y5" t="s">
        <v>219</v>
      </c>
      <c r="Z5" t="s">
        <v>219</v>
      </c>
      <c r="AA5" t="s">
        <v>219</v>
      </c>
      <c r="AB5">
        <v>0</v>
      </c>
      <c r="AC5">
        <v>1</v>
      </c>
      <c r="AD5">
        <v>0</v>
      </c>
      <c r="AE5">
        <v>0</v>
      </c>
      <c r="AF5">
        <v>0</v>
      </c>
      <c r="AG5">
        <v>0</v>
      </c>
      <c r="AH5">
        <v>0</v>
      </c>
      <c r="AI5">
        <v>0</v>
      </c>
      <c r="AJ5">
        <v>0</v>
      </c>
      <c r="AK5">
        <v>0</v>
      </c>
      <c r="AL5">
        <v>0</v>
      </c>
      <c r="AM5">
        <v>0</v>
      </c>
      <c r="AN5">
        <v>0</v>
      </c>
      <c r="AO5">
        <v>0</v>
      </c>
      <c r="AP5">
        <v>0</v>
      </c>
      <c r="AQ5">
        <v>0</v>
      </c>
      <c r="AR5">
        <v>0</v>
      </c>
      <c r="AS5">
        <v>0</v>
      </c>
      <c r="AT5">
        <v>1</v>
      </c>
      <c r="AU5">
        <v>0</v>
      </c>
      <c r="AV5" t="s">
        <v>219</v>
      </c>
      <c r="AW5" t="s">
        <v>219</v>
      </c>
      <c r="AX5">
        <v>1</v>
      </c>
      <c r="AY5">
        <v>1</v>
      </c>
      <c r="AZ5">
        <v>1</v>
      </c>
      <c r="BA5">
        <v>0</v>
      </c>
      <c r="BB5">
        <v>0</v>
      </c>
      <c r="BC5">
        <v>0</v>
      </c>
      <c r="BD5">
        <v>0</v>
      </c>
      <c r="BE5">
        <v>0</v>
      </c>
      <c r="BF5">
        <v>1</v>
      </c>
      <c r="BG5">
        <v>0</v>
      </c>
      <c r="BH5">
        <v>0</v>
      </c>
      <c r="BI5">
        <v>0</v>
      </c>
      <c r="BJ5" t="s">
        <v>219</v>
      </c>
      <c r="BK5" t="s">
        <v>219</v>
      </c>
      <c r="BL5" t="s">
        <v>219</v>
      </c>
      <c r="BM5" t="s">
        <v>219</v>
      </c>
      <c r="BN5" t="s">
        <v>219</v>
      </c>
      <c r="BO5" t="s">
        <v>219</v>
      </c>
      <c r="BP5">
        <v>0</v>
      </c>
      <c r="BQ5">
        <v>1</v>
      </c>
      <c r="BR5">
        <v>0</v>
      </c>
      <c r="BS5" t="s">
        <v>219</v>
      </c>
      <c r="BT5" t="s">
        <v>219</v>
      </c>
      <c r="BU5" t="s">
        <v>219</v>
      </c>
      <c r="BV5" t="s">
        <v>219</v>
      </c>
      <c r="BW5" t="s">
        <v>219</v>
      </c>
      <c r="BX5" t="s">
        <v>219</v>
      </c>
      <c r="BY5" t="s">
        <v>219</v>
      </c>
      <c r="BZ5" t="s">
        <v>219</v>
      </c>
      <c r="CA5" t="s">
        <v>219</v>
      </c>
      <c r="CB5" t="s">
        <v>219</v>
      </c>
      <c r="CC5" t="s">
        <v>219</v>
      </c>
      <c r="CD5" t="s">
        <v>219</v>
      </c>
      <c r="CE5" t="s">
        <v>219</v>
      </c>
      <c r="CF5" t="s">
        <v>219</v>
      </c>
      <c r="CG5" t="s">
        <v>219</v>
      </c>
      <c r="CH5" t="s">
        <v>219</v>
      </c>
      <c r="CI5">
        <v>0</v>
      </c>
      <c r="CJ5">
        <v>0</v>
      </c>
      <c r="CK5">
        <v>0</v>
      </c>
      <c r="CL5">
        <v>1</v>
      </c>
      <c r="CM5">
        <v>1</v>
      </c>
      <c r="CN5">
        <v>0</v>
      </c>
      <c r="CO5">
        <v>1</v>
      </c>
      <c r="CP5">
        <v>1</v>
      </c>
      <c r="CQ5">
        <v>1</v>
      </c>
      <c r="CR5">
        <v>0</v>
      </c>
      <c r="CS5">
        <v>0</v>
      </c>
      <c r="CT5">
        <v>0</v>
      </c>
      <c r="CU5">
        <v>1</v>
      </c>
      <c r="CV5">
        <v>0</v>
      </c>
      <c r="CW5">
        <v>0</v>
      </c>
      <c r="CX5">
        <v>0</v>
      </c>
      <c r="CY5">
        <v>0</v>
      </c>
      <c r="CZ5">
        <v>1</v>
      </c>
      <c r="DA5">
        <v>1</v>
      </c>
      <c r="DB5">
        <v>1</v>
      </c>
      <c r="DC5">
        <v>0</v>
      </c>
      <c r="DD5" t="s">
        <v>219</v>
      </c>
      <c r="DE5" t="s">
        <v>219</v>
      </c>
      <c r="DF5" t="s">
        <v>219</v>
      </c>
      <c r="DG5" t="s">
        <v>219</v>
      </c>
      <c r="DH5">
        <v>0</v>
      </c>
      <c r="DI5">
        <v>1</v>
      </c>
      <c r="DJ5">
        <v>0</v>
      </c>
      <c r="DK5">
        <v>1</v>
      </c>
      <c r="DL5">
        <v>0</v>
      </c>
      <c r="DM5" t="s">
        <v>219</v>
      </c>
      <c r="DN5" t="s">
        <v>219</v>
      </c>
      <c r="DO5" t="s">
        <v>219</v>
      </c>
      <c r="DP5" t="s">
        <v>219</v>
      </c>
      <c r="DQ5" t="s">
        <v>219</v>
      </c>
      <c r="DR5">
        <v>0</v>
      </c>
      <c r="DS5">
        <v>0</v>
      </c>
      <c r="DT5">
        <v>1</v>
      </c>
      <c r="DU5">
        <v>1</v>
      </c>
      <c r="DV5">
        <v>1</v>
      </c>
      <c r="DW5">
        <v>0</v>
      </c>
      <c r="DX5">
        <v>1</v>
      </c>
      <c r="DY5">
        <v>0</v>
      </c>
      <c r="DZ5">
        <v>0</v>
      </c>
      <c r="EA5">
        <v>1</v>
      </c>
      <c r="EB5">
        <v>0</v>
      </c>
      <c r="EC5">
        <v>1</v>
      </c>
      <c r="ED5">
        <v>0</v>
      </c>
      <c r="EE5" t="s">
        <v>219</v>
      </c>
      <c r="EF5" t="s">
        <v>219</v>
      </c>
      <c r="EG5" t="s">
        <v>219</v>
      </c>
      <c r="EH5" t="s">
        <v>219</v>
      </c>
      <c r="EI5" t="s">
        <v>219</v>
      </c>
      <c r="EJ5">
        <v>0</v>
      </c>
      <c r="EK5" t="s">
        <v>219</v>
      </c>
      <c r="EL5" t="s">
        <v>219</v>
      </c>
      <c r="EM5" t="s">
        <v>219</v>
      </c>
      <c r="EN5" t="s">
        <v>219</v>
      </c>
      <c r="EO5" t="s">
        <v>219</v>
      </c>
      <c r="EP5">
        <v>1</v>
      </c>
      <c r="EQ5">
        <v>1</v>
      </c>
      <c r="ER5">
        <v>0</v>
      </c>
      <c r="ES5">
        <v>0</v>
      </c>
      <c r="ET5">
        <v>1</v>
      </c>
      <c r="EU5">
        <v>0</v>
      </c>
      <c r="EV5">
        <v>1</v>
      </c>
      <c r="EW5">
        <v>1</v>
      </c>
      <c r="EX5">
        <v>1</v>
      </c>
      <c r="EY5">
        <v>1</v>
      </c>
      <c r="EZ5">
        <v>1</v>
      </c>
      <c r="FA5">
        <v>0</v>
      </c>
      <c r="FB5">
        <v>0</v>
      </c>
      <c r="FC5">
        <v>1</v>
      </c>
      <c r="FD5">
        <v>1</v>
      </c>
      <c r="FE5">
        <v>0</v>
      </c>
      <c r="FF5">
        <v>0</v>
      </c>
      <c r="FG5">
        <v>1</v>
      </c>
      <c r="FH5">
        <v>0</v>
      </c>
      <c r="FI5">
        <v>1</v>
      </c>
      <c r="FJ5">
        <v>0</v>
      </c>
      <c r="FK5">
        <v>1</v>
      </c>
      <c r="FL5">
        <v>1</v>
      </c>
      <c r="FM5">
        <v>1</v>
      </c>
      <c r="FN5">
        <v>0</v>
      </c>
      <c r="FO5">
        <v>0</v>
      </c>
      <c r="FP5" t="s">
        <v>219</v>
      </c>
      <c r="FQ5" t="s">
        <v>219</v>
      </c>
      <c r="FR5" t="s">
        <v>219</v>
      </c>
      <c r="FS5" t="s">
        <v>219</v>
      </c>
      <c r="FT5" t="s">
        <v>219</v>
      </c>
      <c r="FU5" t="s">
        <v>219</v>
      </c>
      <c r="FV5" t="s">
        <v>219</v>
      </c>
      <c r="FW5" t="s">
        <v>219</v>
      </c>
      <c r="FX5" t="s">
        <v>219</v>
      </c>
      <c r="FY5">
        <v>0</v>
      </c>
      <c r="FZ5">
        <v>1</v>
      </c>
      <c r="GA5">
        <v>1</v>
      </c>
      <c r="GB5">
        <v>0</v>
      </c>
      <c r="GC5">
        <v>0</v>
      </c>
      <c r="GD5">
        <v>0</v>
      </c>
      <c r="GE5">
        <v>0</v>
      </c>
      <c r="GF5">
        <v>0</v>
      </c>
      <c r="GG5">
        <v>0</v>
      </c>
      <c r="GH5">
        <v>1</v>
      </c>
      <c r="GI5">
        <v>0</v>
      </c>
      <c r="GJ5">
        <v>0</v>
      </c>
      <c r="GK5">
        <v>0</v>
      </c>
      <c r="GL5">
        <v>0</v>
      </c>
      <c r="GM5">
        <v>1</v>
      </c>
      <c r="GN5">
        <v>0</v>
      </c>
      <c r="GO5">
        <v>0</v>
      </c>
      <c r="GP5">
        <v>0</v>
      </c>
      <c r="GQ5">
        <v>0</v>
      </c>
      <c r="GR5">
        <v>0</v>
      </c>
      <c r="GS5" t="s">
        <v>219</v>
      </c>
      <c r="GT5" t="s">
        <v>219</v>
      </c>
      <c r="GU5" t="s">
        <v>219</v>
      </c>
      <c r="GV5" t="s">
        <v>219</v>
      </c>
      <c r="GW5" t="s">
        <v>219</v>
      </c>
      <c r="GX5" t="s">
        <v>219</v>
      </c>
      <c r="GY5" t="s">
        <v>219</v>
      </c>
      <c r="GZ5" t="s">
        <v>219</v>
      </c>
      <c r="HA5">
        <v>0</v>
      </c>
      <c r="HB5">
        <v>0</v>
      </c>
      <c r="HC5">
        <v>1</v>
      </c>
      <c r="HD5">
        <v>0</v>
      </c>
      <c r="HE5">
        <v>1</v>
      </c>
      <c r="HF5">
        <v>1</v>
      </c>
      <c r="HG5">
        <v>1</v>
      </c>
      <c r="HH5">
        <v>0</v>
      </c>
      <c r="HI5">
        <v>0</v>
      </c>
      <c r="HJ5">
        <v>0</v>
      </c>
    </row>
    <row r="6" spans="1:218">
      <c r="A6" t="s">
        <v>220</v>
      </c>
      <c r="B6" s="1">
        <v>43678</v>
      </c>
      <c r="C6" s="1">
        <v>44866</v>
      </c>
      <c r="D6">
        <v>0</v>
      </c>
      <c r="E6">
        <v>1</v>
      </c>
      <c r="F6">
        <v>0</v>
      </c>
      <c r="G6">
        <v>0</v>
      </c>
      <c r="H6">
        <v>0</v>
      </c>
      <c r="I6">
        <v>0</v>
      </c>
      <c r="J6">
        <v>0</v>
      </c>
      <c r="K6">
        <v>0</v>
      </c>
      <c r="L6">
        <v>0</v>
      </c>
      <c r="M6">
        <v>1</v>
      </c>
      <c r="N6">
        <v>0</v>
      </c>
      <c r="O6">
        <v>1</v>
      </c>
      <c r="P6">
        <v>0</v>
      </c>
      <c r="Q6">
        <v>0</v>
      </c>
      <c r="R6">
        <v>0</v>
      </c>
      <c r="S6">
        <v>0</v>
      </c>
      <c r="T6">
        <v>0</v>
      </c>
      <c r="U6" t="s">
        <v>219</v>
      </c>
      <c r="V6" t="s">
        <v>219</v>
      </c>
      <c r="W6" t="s">
        <v>219</v>
      </c>
      <c r="X6" t="s">
        <v>219</v>
      </c>
      <c r="Y6" t="s">
        <v>219</v>
      </c>
      <c r="Z6" t="s">
        <v>219</v>
      </c>
      <c r="AA6" t="s">
        <v>219</v>
      </c>
      <c r="AB6">
        <v>0</v>
      </c>
      <c r="AC6">
        <v>1</v>
      </c>
      <c r="AD6">
        <v>1</v>
      </c>
      <c r="AE6">
        <v>0</v>
      </c>
      <c r="AF6">
        <v>1</v>
      </c>
      <c r="AG6">
        <v>1</v>
      </c>
      <c r="AH6">
        <v>1</v>
      </c>
      <c r="AI6">
        <v>1</v>
      </c>
      <c r="AJ6">
        <v>1</v>
      </c>
      <c r="AK6">
        <v>1</v>
      </c>
      <c r="AL6">
        <v>0</v>
      </c>
      <c r="AM6">
        <v>1</v>
      </c>
      <c r="AN6">
        <v>1</v>
      </c>
      <c r="AO6">
        <v>0</v>
      </c>
      <c r="AP6">
        <v>0</v>
      </c>
      <c r="AQ6">
        <v>0</v>
      </c>
      <c r="AR6">
        <v>0</v>
      </c>
      <c r="AS6">
        <v>0</v>
      </c>
      <c r="AT6">
        <v>0</v>
      </c>
      <c r="AU6">
        <v>1</v>
      </c>
      <c r="AV6">
        <v>1</v>
      </c>
      <c r="AW6">
        <v>0</v>
      </c>
      <c r="AX6">
        <v>0</v>
      </c>
      <c r="AY6" t="s">
        <v>219</v>
      </c>
      <c r="AZ6" t="s">
        <v>219</v>
      </c>
      <c r="BA6" t="s">
        <v>219</v>
      </c>
      <c r="BB6" t="s">
        <v>219</v>
      </c>
      <c r="BC6" t="s">
        <v>219</v>
      </c>
      <c r="BD6" t="s">
        <v>219</v>
      </c>
      <c r="BE6" t="s">
        <v>219</v>
      </c>
      <c r="BF6" t="s">
        <v>219</v>
      </c>
      <c r="BG6" t="s">
        <v>219</v>
      </c>
      <c r="BH6">
        <v>0</v>
      </c>
      <c r="BI6">
        <v>0</v>
      </c>
      <c r="BJ6" t="s">
        <v>219</v>
      </c>
      <c r="BK6" t="s">
        <v>219</v>
      </c>
      <c r="BL6" t="s">
        <v>219</v>
      </c>
      <c r="BM6" t="s">
        <v>219</v>
      </c>
      <c r="BN6" t="s">
        <v>219</v>
      </c>
      <c r="BO6" t="s">
        <v>219</v>
      </c>
      <c r="BP6">
        <v>0</v>
      </c>
      <c r="BQ6">
        <v>0</v>
      </c>
      <c r="BR6" t="s">
        <v>219</v>
      </c>
      <c r="BS6" t="s">
        <v>219</v>
      </c>
      <c r="BT6" t="s">
        <v>219</v>
      </c>
      <c r="BU6" t="s">
        <v>219</v>
      </c>
      <c r="BV6" t="s">
        <v>219</v>
      </c>
      <c r="BW6" t="s">
        <v>219</v>
      </c>
      <c r="BX6" t="s">
        <v>219</v>
      </c>
      <c r="BY6" t="s">
        <v>219</v>
      </c>
      <c r="BZ6" t="s">
        <v>219</v>
      </c>
      <c r="CA6" t="s">
        <v>219</v>
      </c>
      <c r="CB6" t="s">
        <v>219</v>
      </c>
      <c r="CC6" t="s">
        <v>219</v>
      </c>
      <c r="CD6" t="s">
        <v>219</v>
      </c>
      <c r="CE6" t="s">
        <v>219</v>
      </c>
      <c r="CF6" t="s">
        <v>219</v>
      </c>
      <c r="CG6" t="s">
        <v>219</v>
      </c>
      <c r="CH6" t="s">
        <v>219</v>
      </c>
      <c r="CI6" t="s">
        <v>219</v>
      </c>
      <c r="CJ6" t="s">
        <v>219</v>
      </c>
      <c r="CK6" t="s">
        <v>219</v>
      </c>
      <c r="CL6" t="s">
        <v>219</v>
      </c>
      <c r="CM6" t="s">
        <v>219</v>
      </c>
      <c r="CN6" t="s">
        <v>219</v>
      </c>
      <c r="CO6" t="s">
        <v>219</v>
      </c>
      <c r="CP6" t="s">
        <v>219</v>
      </c>
      <c r="CQ6" t="s">
        <v>219</v>
      </c>
      <c r="CR6" t="s">
        <v>219</v>
      </c>
      <c r="CS6" t="s">
        <v>219</v>
      </c>
      <c r="CT6" t="s">
        <v>219</v>
      </c>
      <c r="CU6" t="s">
        <v>219</v>
      </c>
      <c r="CV6" t="s">
        <v>219</v>
      </c>
      <c r="CW6" t="s">
        <v>219</v>
      </c>
      <c r="CX6" t="s">
        <v>219</v>
      </c>
      <c r="CY6">
        <v>0</v>
      </c>
      <c r="CZ6">
        <v>0</v>
      </c>
      <c r="DA6" t="s">
        <v>219</v>
      </c>
      <c r="DB6" t="s">
        <v>219</v>
      </c>
      <c r="DC6" t="s">
        <v>219</v>
      </c>
      <c r="DD6" t="s">
        <v>219</v>
      </c>
      <c r="DE6" t="s">
        <v>219</v>
      </c>
      <c r="DF6" t="s">
        <v>219</v>
      </c>
      <c r="DG6" t="s">
        <v>219</v>
      </c>
      <c r="DH6">
        <v>0</v>
      </c>
      <c r="DI6">
        <v>0</v>
      </c>
      <c r="DJ6" t="s">
        <v>219</v>
      </c>
      <c r="DK6" t="s">
        <v>219</v>
      </c>
      <c r="DL6" t="s">
        <v>219</v>
      </c>
      <c r="DM6" t="s">
        <v>219</v>
      </c>
      <c r="DN6" t="s">
        <v>219</v>
      </c>
      <c r="DO6" t="s">
        <v>219</v>
      </c>
      <c r="DP6" t="s">
        <v>219</v>
      </c>
      <c r="DQ6" t="s">
        <v>219</v>
      </c>
      <c r="DR6" t="s">
        <v>219</v>
      </c>
      <c r="DS6">
        <v>0</v>
      </c>
      <c r="DT6">
        <v>0</v>
      </c>
      <c r="DU6" t="s">
        <v>219</v>
      </c>
      <c r="DV6" t="s">
        <v>219</v>
      </c>
      <c r="DW6" t="s">
        <v>219</v>
      </c>
      <c r="DX6" t="s">
        <v>219</v>
      </c>
      <c r="DY6" t="s">
        <v>219</v>
      </c>
      <c r="DZ6" t="s">
        <v>219</v>
      </c>
      <c r="EA6" t="s">
        <v>219</v>
      </c>
      <c r="EB6" t="s">
        <v>219</v>
      </c>
      <c r="EC6" t="s">
        <v>219</v>
      </c>
      <c r="ED6">
        <v>0</v>
      </c>
      <c r="EE6" t="s">
        <v>219</v>
      </c>
      <c r="EF6" t="s">
        <v>219</v>
      </c>
      <c r="EG6" t="s">
        <v>219</v>
      </c>
      <c r="EH6" t="s">
        <v>219</v>
      </c>
      <c r="EI6" t="s">
        <v>219</v>
      </c>
      <c r="EJ6">
        <v>0</v>
      </c>
      <c r="EK6" t="s">
        <v>219</v>
      </c>
      <c r="EL6" t="s">
        <v>219</v>
      </c>
      <c r="EM6" t="s">
        <v>219</v>
      </c>
      <c r="EN6" t="s">
        <v>219</v>
      </c>
      <c r="EO6" t="s">
        <v>219</v>
      </c>
      <c r="EP6">
        <v>1</v>
      </c>
      <c r="EQ6">
        <v>0</v>
      </c>
      <c r="ER6">
        <v>1</v>
      </c>
      <c r="ES6">
        <v>0</v>
      </c>
      <c r="ET6">
        <v>1</v>
      </c>
      <c r="EU6">
        <v>0</v>
      </c>
      <c r="EV6">
        <v>0</v>
      </c>
      <c r="EW6" t="s">
        <v>219</v>
      </c>
      <c r="EX6" t="s">
        <v>219</v>
      </c>
      <c r="EY6" t="s">
        <v>219</v>
      </c>
      <c r="EZ6" t="s">
        <v>219</v>
      </c>
      <c r="FA6" t="s">
        <v>219</v>
      </c>
      <c r="FB6" t="s">
        <v>219</v>
      </c>
      <c r="FC6">
        <v>1</v>
      </c>
      <c r="FD6">
        <v>0</v>
      </c>
      <c r="FE6">
        <v>1</v>
      </c>
      <c r="FF6">
        <v>0</v>
      </c>
      <c r="FG6">
        <v>0</v>
      </c>
      <c r="FH6" t="s">
        <v>219</v>
      </c>
      <c r="FI6" t="s">
        <v>219</v>
      </c>
      <c r="FJ6" t="s">
        <v>219</v>
      </c>
      <c r="FK6" t="s">
        <v>219</v>
      </c>
      <c r="FL6" t="s">
        <v>219</v>
      </c>
      <c r="FM6" t="s">
        <v>219</v>
      </c>
      <c r="FN6">
        <v>0</v>
      </c>
      <c r="FO6">
        <v>0</v>
      </c>
      <c r="FP6" t="s">
        <v>219</v>
      </c>
      <c r="FQ6" t="s">
        <v>219</v>
      </c>
      <c r="FR6" t="s">
        <v>219</v>
      </c>
      <c r="FS6" t="s">
        <v>219</v>
      </c>
      <c r="FT6" t="s">
        <v>219</v>
      </c>
      <c r="FU6" t="s">
        <v>219</v>
      </c>
      <c r="FV6" t="s">
        <v>219</v>
      </c>
      <c r="FW6" t="s">
        <v>219</v>
      </c>
      <c r="FX6" t="s">
        <v>219</v>
      </c>
      <c r="FY6">
        <v>0</v>
      </c>
      <c r="FZ6">
        <v>0</v>
      </c>
      <c r="GA6" t="s">
        <v>219</v>
      </c>
      <c r="GB6" t="s">
        <v>219</v>
      </c>
      <c r="GC6" t="s">
        <v>219</v>
      </c>
      <c r="GD6" t="s">
        <v>219</v>
      </c>
      <c r="GE6" t="s">
        <v>219</v>
      </c>
      <c r="GF6" t="s">
        <v>219</v>
      </c>
      <c r="GG6" t="s">
        <v>219</v>
      </c>
      <c r="GH6" t="s">
        <v>219</v>
      </c>
      <c r="GI6" t="s">
        <v>219</v>
      </c>
      <c r="GJ6" t="s">
        <v>219</v>
      </c>
      <c r="GK6" t="s">
        <v>219</v>
      </c>
      <c r="GL6" t="s">
        <v>219</v>
      </c>
      <c r="GM6" t="s">
        <v>219</v>
      </c>
      <c r="GN6" t="s">
        <v>219</v>
      </c>
      <c r="GO6" t="s">
        <v>219</v>
      </c>
      <c r="GP6" t="s">
        <v>219</v>
      </c>
      <c r="GQ6" t="s">
        <v>219</v>
      </c>
      <c r="GR6" t="s">
        <v>219</v>
      </c>
      <c r="GS6" t="s">
        <v>219</v>
      </c>
      <c r="GT6" t="s">
        <v>219</v>
      </c>
      <c r="GU6" t="s">
        <v>219</v>
      </c>
      <c r="GV6" t="s">
        <v>219</v>
      </c>
      <c r="GW6" t="s">
        <v>219</v>
      </c>
      <c r="GX6" t="s">
        <v>219</v>
      </c>
      <c r="GY6" t="s">
        <v>219</v>
      </c>
      <c r="GZ6" t="s">
        <v>219</v>
      </c>
      <c r="HA6" t="s">
        <v>219</v>
      </c>
      <c r="HB6" t="s">
        <v>219</v>
      </c>
      <c r="HC6" t="s">
        <v>219</v>
      </c>
      <c r="HD6" t="s">
        <v>219</v>
      </c>
      <c r="HE6" t="s">
        <v>219</v>
      </c>
      <c r="HF6" t="s">
        <v>219</v>
      </c>
      <c r="HG6" t="s">
        <v>219</v>
      </c>
      <c r="HH6" t="s">
        <v>219</v>
      </c>
      <c r="HI6" t="s">
        <v>219</v>
      </c>
      <c r="HJ6">
        <v>0</v>
      </c>
    </row>
    <row r="7" spans="1:218">
      <c r="A7" t="s">
        <v>221</v>
      </c>
      <c r="B7" s="1">
        <v>43678</v>
      </c>
      <c r="C7" s="1">
        <v>44467</v>
      </c>
      <c r="D7">
        <v>0</v>
      </c>
      <c r="E7">
        <v>1</v>
      </c>
      <c r="F7">
        <v>1</v>
      </c>
      <c r="G7">
        <v>0</v>
      </c>
      <c r="H7">
        <v>1</v>
      </c>
      <c r="I7">
        <v>1</v>
      </c>
      <c r="J7">
        <v>1</v>
      </c>
      <c r="K7">
        <v>0</v>
      </c>
      <c r="L7">
        <v>1</v>
      </c>
      <c r="M7">
        <v>1</v>
      </c>
      <c r="N7">
        <v>1</v>
      </c>
      <c r="O7">
        <v>1</v>
      </c>
      <c r="P7">
        <v>0</v>
      </c>
      <c r="Q7">
        <v>0</v>
      </c>
      <c r="R7">
        <v>1</v>
      </c>
      <c r="S7">
        <v>0</v>
      </c>
      <c r="T7">
        <v>0</v>
      </c>
      <c r="U7" t="s">
        <v>219</v>
      </c>
      <c r="V7" t="s">
        <v>219</v>
      </c>
      <c r="W7" t="s">
        <v>219</v>
      </c>
      <c r="X7" t="s">
        <v>219</v>
      </c>
      <c r="Y7" t="s">
        <v>219</v>
      </c>
      <c r="Z7" t="s">
        <v>219</v>
      </c>
      <c r="AA7" t="s">
        <v>219</v>
      </c>
      <c r="AB7">
        <v>0</v>
      </c>
      <c r="AC7">
        <v>1</v>
      </c>
      <c r="AD7">
        <v>1</v>
      </c>
      <c r="AE7">
        <v>1</v>
      </c>
      <c r="AF7">
        <v>1</v>
      </c>
      <c r="AG7">
        <v>1</v>
      </c>
      <c r="AH7">
        <v>1</v>
      </c>
      <c r="AI7">
        <v>1</v>
      </c>
      <c r="AJ7">
        <v>1</v>
      </c>
      <c r="AK7">
        <v>0</v>
      </c>
      <c r="AL7">
        <v>1</v>
      </c>
      <c r="AM7">
        <v>0</v>
      </c>
      <c r="AN7">
        <v>1</v>
      </c>
      <c r="AO7">
        <v>0</v>
      </c>
      <c r="AP7">
        <v>1</v>
      </c>
      <c r="AQ7">
        <v>0</v>
      </c>
      <c r="AR7">
        <v>1</v>
      </c>
      <c r="AS7">
        <v>0</v>
      </c>
      <c r="AT7">
        <v>0</v>
      </c>
      <c r="AU7">
        <v>0</v>
      </c>
      <c r="AV7" t="s">
        <v>219</v>
      </c>
      <c r="AW7" t="s">
        <v>219</v>
      </c>
      <c r="AX7">
        <v>1</v>
      </c>
      <c r="AY7">
        <v>1</v>
      </c>
      <c r="AZ7">
        <v>1</v>
      </c>
      <c r="BA7">
        <v>0</v>
      </c>
      <c r="BB7">
        <v>1</v>
      </c>
      <c r="BC7">
        <v>1</v>
      </c>
      <c r="BD7">
        <v>0</v>
      </c>
      <c r="BE7">
        <v>0</v>
      </c>
      <c r="BF7">
        <v>1</v>
      </c>
      <c r="BG7">
        <v>0</v>
      </c>
      <c r="BH7">
        <v>0</v>
      </c>
      <c r="BI7">
        <v>1</v>
      </c>
      <c r="BJ7">
        <v>1</v>
      </c>
      <c r="BK7">
        <v>1</v>
      </c>
      <c r="BL7">
        <v>0</v>
      </c>
      <c r="BM7">
        <v>1</v>
      </c>
      <c r="BN7">
        <v>1</v>
      </c>
      <c r="BO7">
        <v>1</v>
      </c>
      <c r="BP7">
        <v>0</v>
      </c>
      <c r="BQ7">
        <v>0</v>
      </c>
      <c r="BR7" t="s">
        <v>219</v>
      </c>
      <c r="BS7" t="s">
        <v>219</v>
      </c>
      <c r="BT7" t="s">
        <v>219</v>
      </c>
      <c r="BU7" t="s">
        <v>219</v>
      </c>
      <c r="BV7" t="s">
        <v>219</v>
      </c>
      <c r="BW7" t="s">
        <v>219</v>
      </c>
      <c r="BX7" t="s">
        <v>219</v>
      </c>
      <c r="BY7" t="s">
        <v>219</v>
      </c>
      <c r="BZ7" t="s">
        <v>219</v>
      </c>
      <c r="CA7" t="s">
        <v>219</v>
      </c>
      <c r="CB7" t="s">
        <v>219</v>
      </c>
      <c r="CC7" t="s">
        <v>219</v>
      </c>
      <c r="CD7" t="s">
        <v>219</v>
      </c>
      <c r="CE7" t="s">
        <v>219</v>
      </c>
      <c r="CF7" t="s">
        <v>219</v>
      </c>
      <c r="CG7" t="s">
        <v>219</v>
      </c>
      <c r="CH7" t="s">
        <v>219</v>
      </c>
      <c r="CI7" t="s">
        <v>219</v>
      </c>
      <c r="CJ7" t="s">
        <v>219</v>
      </c>
      <c r="CK7" t="s">
        <v>219</v>
      </c>
      <c r="CL7" t="s">
        <v>219</v>
      </c>
      <c r="CM7" t="s">
        <v>219</v>
      </c>
      <c r="CN7" t="s">
        <v>219</v>
      </c>
      <c r="CO7" t="s">
        <v>219</v>
      </c>
      <c r="CP7" t="s">
        <v>219</v>
      </c>
      <c r="CQ7" t="s">
        <v>219</v>
      </c>
      <c r="CR7" t="s">
        <v>219</v>
      </c>
      <c r="CS7" t="s">
        <v>219</v>
      </c>
      <c r="CT7" t="s">
        <v>219</v>
      </c>
      <c r="CU7" t="s">
        <v>219</v>
      </c>
      <c r="CV7" t="s">
        <v>219</v>
      </c>
      <c r="CW7" t="s">
        <v>219</v>
      </c>
      <c r="CX7" t="s">
        <v>219</v>
      </c>
      <c r="CY7">
        <v>0</v>
      </c>
      <c r="CZ7">
        <v>1</v>
      </c>
      <c r="DA7">
        <v>1</v>
      </c>
      <c r="DB7">
        <v>0</v>
      </c>
      <c r="DC7">
        <v>0</v>
      </c>
      <c r="DD7" t="s">
        <v>219</v>
      </c>
      <c r="DE7" t="s">
        <v>219</v>
      </c>
      <c r="DF7" t="s">
        <v>219</v>
      </c>
      <c r="DG7" t="s">
        <v>219</v>
      </c>
      <c r="DH7">
        <v>0</v>
      </c>
      <c r="DI7">
        <v>1</v>
      </c>
      <c r="DJ7">
        <v>0</v>
      </c>
      <c r="DK7">
        <v>1</v>
      </c>
      <c r="DL7">
        <v>0</v>
      </c>
      <c r="DM7" t="s">
        <v>219</v>
      </c>
      <c r="DN7" t="s">
        <v>219</v>
      </c>
      <c r="DO7" t="s">
        <v>219</v>
      </c>
      <c r="DP7" t="s">
        <v>219</v>
      </c>
      <c r="DQ7" t="s">
        <v>219</v>
      </c>
      <c r="DR7">
        <v>0</v>
      </c>
      <c r="DS7">
        <v>0</v>
      </c>
      <c r="DT7">
        <v>1</v>
      </c>
      <c r="DU7">
        <v>0</v>
      </c>
      <c r="DV7">
        <v>1</v>
      </c>
      <c r="DW7">
        <v>0</v>
      </c>
      <c r="DX7">
        <v>0</v>
      </c>
      <c r="DY7">
        <v>0</v>
      </c>
      <c r="DZ7">
        <v>1</v>
      </c>
      <c r="EA7">
        <v>0</v>
      </c>
      <c r="EB7">
        <v>0</v>
      </c>
      <c r="EC7">
        <v>1</v>
      </c>
      <c r="ED7">
        <v>0</v>
      </c>
      <c r="EE7" t="s">
        <v>219</v>
      </c>
      <c r="EF7" t="s">
        <v>219</v>
      </c>
      <c r="EG7" t="s">
        <v>219</v>
      </c>
      <c r="EH7" t="s">
        <v>219</v>
      </c>
      <c r="EI7" t="s">
        <v>219</v>
      </c>
      <c r="EJ7">
        <v>1</v>
      </c>
      <c r="EK7">
        <v>1</v>
      </c>
      <c r="EL7">
        <v>1</v>
      </c>
      <c r="EM7">
        <v>1</v>
      </c>
      <c r="EN7">
        <v>0</v>
      </c>
      <c r="EO7">
        <v>1</v>
      </c>
      <c r="EP7">
        <v>1</v>
      </c>
      <c r="EQ7">
        <v>1</v>
      </c>
      <c r="ER7">
        <v>0</v>
      </c>
      <c r="ES7">
        <v>1</v>
      </c>
      <c r="ET7">
        <v>1</v>
      </c>
      <c r="EU7">
        <v>0</v>
      </c>
      <c r="EV7">
        <v>1</v>
      </c>
      <c r="EW7">
        <v>1</v>
      </c>
      <c r="EX7">
        <v>1</v>
      </c>
      <c r="EY7">
        <v>0</v>
      </c>
      <c r="EZ7">
        <v>0</v>
      </c>
      <c r="FA7">
        <v>1</v>
      </c>
      <c r="FB7">
        <v>0</v>
      </c>
      <c r="FC7">
        <v>1</v>
      </c>
      <c r="FD7">
        <v>1</v>
      </c>
      <c r="FE7">
        <v>1</v>
      </c>
      <c r="FF7">
        <v>1</v>
      </c>
      <c r="FG7">
        <v>0</v>
      </c>
      <c r="FH7" t="s">
        <v>219</v>
      </c>
      <c r="FI7" t="s">
        <v>219</v>
      </c>
      <c r="FJ7" t="s">
        <v>219</v>
      </c>
      <c r="FK7" t="s">
        <v>219</v>
      </c>
      <c r="FL7" t="s">
        <v>219</v>
      </c>
      <c r="FM7" t="s">
        <v>219</v>
      </c>
      <c r="FN7">
        <v>0</v>
      </c>
      <c r="FO7">
        <v>0</v>
      </c>
      <c r="FP7" t="s">
        <v>219</v>
      </c>
      <c r="FQ7" t="s">
        <v>219</v>
      </c>
      <c r="FR7" t="s">
        <v>219</v>
      </c>
      <c r="FS7" t="s">
        <v>219</v>
      </c>
      <c r="FT7" t="s">
        <v>219</v>
      </c>
      <c r="FU7" t="s">
        <v>219</v>
      </c>
      <c r="FV7" t="s">
        <v>219</v>
      </c>
      <c r="FW7" t="s">
        <v>219</v>
      </c>
      <c r="FX7" t="s">
        <v>219</v>
      </c>
      <c r="FY7">
        <v>0</v>
      </c>
      <c r="FZ7">
        <v>1</v>
      </c>
      <c r="GA7">
        <v>0</v>
      </c>
      <c r="GB7" t="s">
        <v>219</v>
      </c>
      <c r="GC7" t="s">
        <v>219</v>
      </c>
      <c r="GD7" t="s">
        <v>219</v>
      </c>
      <c r="GE7" t="s">
        <v>219</v>
      </c>
      <c r="GF7" t="s">
        <v>219</v>
      </c>
      <c r="GG7" t="s">
        <v>219</v>
      </c>
      <c r="GH7" t="s">
        <v>219</v>
      </c>
      <c r="GI7" t="s">
        <v>219</v>
      </c>
      <c r="GJ7" t="s">
        <v>219</v>
      </c>
      <c r="GK7" t="s">
        <v>219</v>
      </c>
      <c r="GL7" t="s">
        <v>219</v>
      </c>
      <c r="GM7" t="s">
        <v>219</v>
      </c>
      <c r="GN7" t="s">
        <v>219</v>
      </c>
      <c r="GO7" t="s">
        <v>219</v>
      </c>
      <c r="GP7" t="s">
        <v>219</v>
      </c>
      <c r="GQ7" t="s">
        <v>219</v>
      </c>
      <c r="GR7">
        <v>1</v>
      </c>
      <c r="GS7">
        <v>1</v>
      </c>
      <c r="GT7">
        <v>0</v>
      </c>
      <c r="GU7">
        <v>0</v>
      </c>
      <c r="GV7">
        <v>0</v>
      </c>
      <c r="GW7">
        <v>0</v>
      </c>
      <c r="GX7">
        <v>1</v>
      </c>
      <c r="GY7">
        <v>0</v>
      </c>
      <c r="GZ7">
        <v>0</v>
      </c>
      <c r="HA7">
        <v>1</v>
      </c>
      <c r="HB7">
        <v>1</v>
      </c>
      <c r="HC7">
        <v>0</v>
      </c>
      <c r="HD7">
        <v>0</v>
      </c>
      <c r="HE7">
        <v>0</v>
      </c>
      <c r="HF7">
        <v>0</v>
      </c>
      <c r="HG7">
        <v>0</v>
      </c>
      <c r="HH7">
        <v>1</v>
      </c>
      <c r="HI7">
        <v>0</v>
      </c>
      <c r="HJ7">
        <v>0</v>
      </c>
    </row>
    <row r="8" spans="1:218">
      <c r="A8" t="s">
        <v>221</v>
      </c>
      <c r="B8" s="1">
        <v>44468</v>
      </c>
      <c r="C8" s="1">
        <v>44566</v>
      </c>
      <c r="D8">
        <v>0</v>
      </c>
      <c r="E8">
        <v>1</v>
      </c>
      <c r="F8">
        <v>1</v>
      </c>
      <c r="G8">
        <v>0</v>
      </c>
      <c r="H8">
        <v>1</v>
      </c>
      <c r="I8">
        <v>1</v>
      </c>
      <c r="J8">
        <v>1</v>
      </c>
      <c r="K8">
        <v>0</v>
      </c>
      <c r="L8">
        <v>1</v>
      </c>
      <c r="M8">
        <v>1</v>
      </c>
      <c r="N8">
        <v>1</v>
      </c>
      <c r="O8">
        <v>1</v>
      </c>
      <c r="P8">
        <v>0</v>
      </c>
      <c r="Q8">
        <v>0</v>
      </c>
      <c r="R8">
        <v>1</v>
      </c>
      <c r="S8">
        <v>0</v>
      </c>
      <c r="T8">
        <v>0</v>
      </c>
      <c r="U8" t="s">
        <v>219</v>
      </c>
      <c r="V8" t="s">
        <v>219</v>
      </c>
      <c r="W8" t="s">
        <v>219</v>
      </c>
      <c r="X8" t="s">
        <v>219</v>
      </c>
      <c r="Y8" t="s">
        <v>219</v>
      </c>
      <c r="Z8" t="s">
        <v>219</v>
      </c>
      <c r="AA8" t="s">
        <v>219</v>
      </c>
      <c r="AB8">
        <v>0</v>
      </c>
      <c r="AC8">
        <v>1</v>
      </c>
      <c r="AD8">
        <v>1</v>
      </c>
      <c r="AE8">
        <v>1</v>
      </c>
      <c r="AF8">
        <v>1</v>
      </c>
      <c r="AG8">
        <v>1</v>
      </c>
      <c r="AH8">
        <v>1</v>
      </c>
      <c r="AI8">
        <v>1</v>
      </c>
      <c r="AJ8">
        <v>1</v>
      </c>
      <c r="AK8">
        <v>0</v>
      </c>
      <c r="AL8">
        <v>1</v>
      </c>
      <c r="AM8">
        <v>1</v>
      </c>
      <c r="AN8">
        <v>1</v>
      </c>
      <c r="AO8">
        <v>0</v>
      </c>
      <c r="AP8">
        <v>1</v>
      </c>
      <c r="AQ8">
        <v>0</v>
      </c>
      <c r="AR8">
        <v>1</v>
      </c>
      <c r="AS8">
        <v>0</v>
      </c>
      <c r="AT8">
        <v>0</v>
      </c>
      <c r="AU8">
        <v>0</v>
      </c>
      <c r="AV8" t="s">
        <v>219</v>
      </c>
      <c r="AW8" t="s">
        <v>219</v>
      </c>
      <c r="AX8">
        <v>1</v>
      </c>
      <c r="AY8">
        <v>1</v>
      </c>
      <c r="AZ8">
        <v>1</v>
      </c>
      <c r="BA8">
        <v>0</v>
      </c>
      <c r="BB8">
        <v>1</v>
      </c>
      <c r="BC8">
        <v>1</v>
      </c>
      <c r="BD8">
        <v>0</v>
      </c>
      <c r="BE8">
        <v>0</v>
      </c>
      <c r="BF8">
        <v>1</v>
      </c>
      <c r="BG8">
        <v>0</v>
      </c>
      <c r="BH8">
        <v>0</v>
      </c>
      <c r="BI8">
        <v>1</v>
      </c>
      <c r="BJ8">
        <v>1</v>
      </c>
      <c r="BK8">
        <v>1</v>
      </c>
      <c r="BL8">
        <v>0</v>
      </c>
      <c r="BM8">
        <v>1</v>
      </c>
      <c r="BN8">
        <v>1</v>
      </c>
      <c r="BO8">
        <v>1</v>
      </c>
      <c r="BP8">
        <v>0</v>
      </c>
      <c r="BQ8">
        <v>0</v>
      </c>
      <c r="BR8" t="s">
        <v>219</v>
      </c>
      <c r="BS8" t="s">
        <v>219</v>
      </c>
      <c r="BT8" t="s">
        <v>219</v>
      </c>
      <c r="BU8" t="s">
        <v>219</v>
      </c>
      <c r="BV8" t="s">
        <v>219</v>
      </c>
      <c r="BW8" t="s">
        <v>219</v>
      </c>
      <c r="BX8" t="s">
        <v>219</v>
      </c>
      <c r="BY8" t="s">
        <v>219</v>
      </c>
      <c r="BZ8" t="s">
        <v>219</v>
      </c>
      <c r="CA8" t="s">
        <v>219</v>
      </c>
      <c r="CB8" t="s">
        <v>219</v>
      </c>
      <c r="CC8" t="s">
        <v>219</v>
      </c>
      <c r="CD8" t="s">
        <v>219</v>
      </c>
      <c r="CE8" t="s">
        <v>219</v>
      </c>
      <c r="CF8" t="s">
        <v>219</v>
      </c>
      <c r="CG8" t="s">
        <v>219</v>
      </c>
      <c r="CH8" t="s">
        <v>219</v>
      </c>
      <c r="CI8" t="s">
        <v>219</v>
      </c>
      <c r="CJ8" t="s">
        <v>219</v>
      </c>
      <c r="CK8" t="s">
        <v>219</v>
      </c>
      <c r="CL8" t="s">
        <v>219</v>
      </c>
      <c r="CM8" t="s">
        <v>219</v>
      </c>
      <c r="CN8" t="s">
        <v>219</v>
      </c>
      <c r="CO8" t="s">
        <v>219</v>
      </c>
      <c r="CP8" t="s">
        <v>219</v>
      </c>
      <c r="CQ8" t="s">
        <v>219</v>
      </c>
      <c r="CR8" t="s">
        <v>219</v>
      </c>
      <c r="CS8" t="s">
        <v>219</v>
      </c>
      <c r="CT8" t="s">
        <v>219</v>
      </c>
      <c r="CU8" t="s">
        <v>219</v>
      </c>
      <c r="CV8" t="s">
        <v>219</v>
      </c>
      <c r="CW8" t="s">
        <v>219</v>
      </c>
      <c r="CX8" t="s">
        <v>219</v>
      </c>
      <c r="CY8">
        <v>0</v>
      </c>
      <c r="CZ8">
        <v>1</v>
      </c>
      <c r="DA8">
        <v>1</v>
      </c>
      <c r="DB8">
        <v>0</v>
      </c>
      <c r="DC8">
        <v>0</v>
      </c>
      <c r="DD8" t="s">
        <v>219</v>
      </c>
      <c r="DE8" t="s">
        <v>219</v>
      </c>
      <c r="DF8" t="s">
        <v>219</v>
      </c>
      <c r="DG8" t="s">
        <v>219</v>
      </c>
      <c r="DH8">
        <v>0</v>
      </c>
      <c r="DI8">
        <v>1</v>
      </c>
      <c r="DJ8">
        <v>0</v>
      </c>
      <c r="DK8">
        <v>1</v>
      </c>
      <c r="DL8">
        <v>0</v>
      </c>
      <c r="DM8" t="s">
        <v>219</v>
      </c>
      <c r="DN8" t="s">
        <v>219</v>
      </c>
      <c r="DO8" t="s">
        <v>219</v>
      </c>
      <c r="DP8" t="s">
        <v>219</v>
      </c>
      <c r="DQ8" t="s">
        <v>219</v>
      </c>
      <c r="DR8">
        <v>0</v>
      </c>
      <c r="DS8">
        <v>0</v>
      </c>
      <c r="DT8">
        <v>1</v>
      </c>
      <c r="DU8">
        <v>0</v>
      </c>
      <c r="DV8">
        <v>1</v>
      </c>
      <c r="DW8">
        <v>0</v>
      </c>
      <c r="DX8">
        <v>0</v>
      </c>
      <c r="DY8">
        <v>0</v>
      </c>
      <c r="DZ8">
        <v>1</v>
      </c>
      <c r="EA8">
        <v>0</v>
      </c>
      <c r="EB8">
        <v>0</v>
      </c>
      <c r="EC8">
        <v>1</v>
      </c>
      <c r="ED8">
        <v>0</v>
      </c>
      <c r="EE8" t="s">
        <v>219</v>
      </c>
      <c r="EF8" t="s">
        <v>219</v>
      </c>
      <c r="EG8" t="s">
        <v>219</v>
      </c>
      <c r="EH8" t="s">
        <v>219</v>
      </c>
      <c r="EI8" t="s">
        <v>219</v>
      </c>
      <c r="EJ8">
        <v>1</v>
      </c>
      <c r="EK8">
        <v>1</v>
      </c>
      <c r="EL8">
        <v>1</v>
      </c>
      <c r="EM8">
        <v>1</v>
      </c>
      <c r="EN8">
        <v>0</v>
      </c>
      <c r="EO8">
        <v>1</v>
      </c>
      <c r="EP8">
        <v>1</v>
      </c>
      <c r="EQ8">
        <v>1</v>
      </c>
      <c r="ER8">
        <v>0</v>
      </c>
      <c r="ES8">
        <v>1</v>
      </c>
      <c r="ET8">
        <v>1</v>
      </c>
      <c r="EU8">
        <v>0</v>
      </c>
      <c r="EV8">
        <v>1</v>
      </c>
      <c r="EW8">
        <v>1</v>
      </c>
      <c r="EX8">
        <v>1</v>
      </c>
      <c r="EY8">
        <v>0</v>
      </c>
      <c r="EZ8">
        <v>0</v>
      </c>
      <c r="FA8">
        <v>1</v>
      </c>
      <c r="FB8">
        <v>0</v>
      </c>
      <c r="FC8">
        <v>1</v>
      </c>
      <c r="FD8">
        <v>1</v>
      </c>
      <c r="FE8">
        <v>1</v>
      </c>
      <c r="FF8">
        <v>1</v>
      </c>
      <c r="FG8">
        <v>0</v>
      </c>
      <c r="FH8" t="s">
        <v>219</v>
      </c>
      <c r="FI8" t="s">
        <v>219</v>
      </c>
      <c r="FJ8" t="s">
        <v>219</v>
      </c>
      <c r="FK8" t="s">
        <v>219</v>
      </c>
      <c r="FL8" t="s">
        <v>219</v>
      </c>
      <c r="FM8" t="s">
        <v>219</v>
      </c>
      <c r="FN8">
        <v>0</v>
      </c>
      <c r="FO8">
        <v>0</v>
      </c>
      <c r="FP8" t="s">
        <v>219</v>
      </c>
      <c r="FQ8" t="s">
        <v>219</v>
      </c>
      <c r="FR8" t="s">
        <v>219</v>
      </c>
      <c r="FS8" t="s">
        <v>219</v>
      </c>
      <c r="FT8" t="s">
        <v>219</v>
      </c>
      <c r="FU8" t="s">
        <v>219</v>
      </c>
      <c r="FV8" t="s">
        <v>219</v>
      </c>
      <c r="FW8" t="s">
        <v>219</v>
      </c>
      <c r="FX8" t="s">
        <v>219</v>
      </c>
      <c r="FY8">
        <v>0</v>
      </c>
      <c r="FZ8">
        <v>1</v>
      </c>
      <c r="GA8">
        <v>1</v>
      </c>
      <c r="GB8">
        <v>0</v>
      </c>
      <c r="GC8">
        <v>0</v>
      </c>
      <c r="GD8">
        <v>0</v>
      </c>
      <c r="GE8">
        <v>0</v>
      </c>
      <c r="GF8">
        <v>0</v>
      </c>
      <c r="GG8">
        <v>0</v>
      </c>
      <c r="GH8">
        <v>1</v>
      </c>
      <c r="GI8">
        <v>1</v>
      </c>
      <c r="GJ8">
        <v>1</v>
      </c>
      <c r="GK8">
        <v>0</v>
      </c>
      <c r="GL8">
        <v>1</v>
      </c>
      <c r="GM8">
        <v>1</v>
      </c>
      <c r="GN8">
        <v>1</v>
      </c>
      <c r="GO8">
        <v>1</v>
      </c>
      <c r="GP8">
        <v>0</v>
      </c>
      <c r="GQ8">
        <v>0</v>
      </c>
      <c r="GR8">
        <v>1</v>
      </c>
      <c r="GS8">
        <v>1</v>
      </c>
      <c r="GT8">
        <v>1</v>
      </c>
      <c r="GU8">
        <v>0</v>
      </c>
      <c r="GV8">
        <v>0</v>
      </c>
      <c r="GW8">
        <v>1</v>
      </c>
      <c r="GX8">
        <v>1</v>
      </c>
      <c r="GY8">
        <v>1</v>
      </c>
      <c r="GZ8">
        <v>0</v>
      </c>
      <c r="HA8">
        <v>1</v>
      </c>
      <c r="HB8">
        <v>1</v>
      </c>
      <c r="HC8">
        <v>0</v>
      </c>
      <c r="HD8">
        <v>1</v>
      </c>
      <c r="HE8">
        <v>1</v>
      </c>
      <c r="HF8">
        <v>1</v>
      </c>
      <c r="HG8">
        <v>1</v>
      </c>
      <c r="HH8">
        <v>0</v>
      </c>
      <c r="HI8">
        <v>0</v>
      </c>
      <c r="HJ8">
        <v>0</v>
      </c>
    </row>
    <row r="9" spans="1:218">
      <c r="A9" t="s">
        <v>221</v>
      </c>
      <c r="B9" s="1">
        <v>44567</v>
      </c>
      <c r="C9" s="1">
        <v>44827</v>
      </c>
      <c r="D9">
        <v>0</v>
      </c>
      <c r="E9">
        <v>1</v>
      </c>
      <c r="F9">
        <v>1</v>
      </c>
      <c r="G9">
        <v>0</v>
      </c>
      <c r="H9">
        <v>1</v>
      </c>
      <c r="I9">
        <v>1</v>
      </c>
      <c r="J9">
        <v>1</v>
      </c>
      <c r="K9">
        <v>0</v>
      </c>
      <c r="L9">
        <v>1</v>
      </c>
      <c r="M9">
        <v>1</v>
      </c>
      <c r="N9">
        <v>1</v>
      </c>
      <c r="O9">
        <v>1</v>
      </c>
      <c r="P9">
        <v>0</v>
      </c>
      <c r="Q9">
        <v>0</v>
      </c>
      <c r="R9">
        <v>1</v>
      </c>
      <c r="S9">
        <v>0</v>
      </c>
      <c r="T9">
        <v>0</v>
      </c>
      <c r="U9" t="s">
        <v>219</v>
      </c>
      <c r="V9" t="s">
        <v>219</v>
      </c>
      <c r="W9" t="s">
        <v>219</v>
      </c>
      <c r="X9" t="s">
        <v>219</v>
      </c>
      <c r="Y9" t="s">
        <v>219</v>
      </c>
      <c r="Z9" t="s">
        <v>219</v>
      </c>
      <c r="AA9" t="s">
        <v>219</v>
      </c>
      <c r="AB9">
        <v>0</v>
      </c>
      <c r="AC9">
        <v>1</v>
      </c>
      <c r="AD9">
        <v>1</v>
      </c>
      <c r="AE9">
        <v>1</v>
      </c>
      <c r="AF9">
        <v>1</v>
      </c>
      <c r="AG9">
        <v>1</v>
      </c>
      <c r="AH9">
        <v>1</v>
      </c>
      <c r="AI9">
        <v>1</v>
      </c>
      <c r="AJ9">
        <v>1</v>
      </c>
      <c r="AK9">
        <v>0</v>
      </c>
      <c r="AL9">
        <v>1</v>
      </c>
      <c r="AM9">
        <v>1</v>
      </c>
      <c r="AN9">
        <v>1</v>
      </c>
      <c r="AO9">
        <v>0</v>
      </c>
      <c r="AP9">
        <v>1</v>
      </c>
      <c r="AQ9">
        <v>0</v>
      </c>
      <c r="AR9">
        <v>1</v>
      </c>
      <c r="AS9">
        <v>0</v>
      </c>
      <c r="AT9">
        <v>0</v>
      </c>
      <c r="AU9">
        <v>0</v>
      </c>
      <c r="AV9" t="s">
        <v>219</v>
      </c>
      <c r="AW9" t="s">
        <v>219</v>
      </c>
      <c r="AX9">
        <v>1</v>
      </c>
      <c r="AY9">
        <v>1</v>
      </c>
      <c r="AZ9">
        <v>1</v>
      </c>
      <c r="BA9">
        <v>0</v>
      </c>
      <c r="BB9">
        <v>1</v>
      </c>
      <c r="BC9">
        <v>1</v>
      </c>
      <c r="BD9">
        <v>0</v>
      </c>
      <c r="BE9">
        <v>0</v>
      </c>
      <c r="BF9">
        <v>1</v>
      </c>
      <c r="BG9">
        <v>0</v>
      </c>
      <c r="BH9">
        <v>0</v>
      </c>
      <c r="BI9">
        <v>1</v>
      </c>
      <c r="BJ9">
        <v>1</v>
      </c>
      <c r="BK9">
        <v>1</v>
      </c>
      <c r="BL9">
        <v>0</v>
      </c>
      <c r="BM9">
        <v>1</v>
      </c>
      <c r="BN9">
        <v>1</v>
      </c>
      <c r="BO9">
        <v>1</v>
      </c>
      <c r="BP9">
        <v>0</v>
      </c>
      <c r="BQ9">
        <v>0</v>
      </c>
      <c r="BR9" t="s">
        <v>219</v>
      </c>
      <c r="BS9" t="s">
        <v>219</v>
      </c>
      <c r="BT9" t="s">
        <v>219</v>
      </c>
      <c r="BU9" t="s">
        <v>219</v>
      </c>
      <c r="BV9" t="s">
        <v>219</v>
      </c>
      <c r="BW9" t="s">
        <v>219</v>
      </c>
      <c r="BX9" t="s">
        <v>219</v>
      </c>
      <c r="BY9" t="s">
        <v>219</v>
      </c>
      <c r="BZ9" t="s">
        <v>219</v>
      </c>
      <c r="CA9" t="s">
        <v>219</v>
      </c>
      <c r="CB9" t="s">
        <v>219</v>
      </c>
      <c r="CC9" t="s">
        <v>219</v>
      </c>
      <c r="CD9" t="s">
        <v>219</v>
      </c>
      <c r="CE9" t="s">
        <v>219</v>
      </c>
      <c r="CF9" t="s">
        <v>219</v>
      </c>
      <c r="CG9" t="s">
        <v>219</v>
      </c>
      <c r="CH9" t="s">
        <v>219</v>
      </c>
      <c r="CI9" t="s">
        <v>219</v>
      </c>
      <c r="CJ9" t="s">
        <v>219</v>
      </c>
      <c r="CK9" t="s">
        <v>219</v>
      </c>
      <c r="CL9" t="s">
        <v>219</v>
      </c>
      <c r="CM9" t="s">
        <v>219</v>
      </c>
      <c r="CN9" t="s">
        <v>219</v>
      </c>
      <c r="CO9" t="s">
        <v>219</v>
      </c>
      <c r="CP9" t="s">
        <v>219</v>
      </c>
      <c r="CQ9" t="s">
        <v>219</v>
      </c>
      <c r="CR9" t="s">
        <v>219</v>
      </c>
      <c r="CS9" t="s">
        <v>219</v>
      </c>
      <c r="CT9" t="s">
        <v>219</v>
      </c>
      <c r="CU9" t="s">
        <v>219</v>
      </c>
      <c r="CV9" t="s">
        <v>219</v>
      </c>
      <c r="CW9" t="s">
        <v>219</v>
      </c>
      <c r="CX9" t="s">
        <v>219</v>
      </c>
      <c r="CY9">
        <v>0</v>
      </c>
      <c r="CZ9">
        <v>1</v>
      </c>
      <c r="DA9">
        <v>1</v>
      </c>
      <c r="DB9">
        <v>0</v>
      </c>
      <c r="DC9">
        <v>0</v>
      </c>
      <c r="DD9" t="s">
        <v>219</v>
      </c>
      <c r="DE9" t="s">
        <v>219</v>
      </c>
      <c r="DF9" t="s">
        <v>219</v>
      </c>
      <c r="DG9" t="s">
        <v>219</v>
      </c>
      <c r="DH9">
        <v>0</v>
      </c>
      <c r="DI9">
        <v>1</v>
      </c>
      <c r="DJ9">
        <v>0</v>
      </c>
      <c r="DK9">
        <v>1</v>
      </c>
      <c r="DL9">
        <v>0</v>
      </c>
      <c r="DM9" t="s">
        <v>219</v>
      </c>
      <c r="DN9" t="s">
        <v>219</v>
      </c>
      <c r="DO9" t="s">
        <v>219</v>
      </c>
      <c r="DP9" t="s">
        <v>219</v>
      </c>
      <c r="DQ9" t="s">
        <v>219</v>
      </c>
      <c r="DR9">
        <v>0</v>
      </c>
      <c r="DS9">
        <v>0</v>
      </c>
      <c r="DT9">
        <v>1</v>
      </c>
      <c r="DU9">
        <v>0</v>
      </c>
      <c r="DV9">
        <v>1</v>
      </c>
      <c r="DW9">
        <v>0</v>
      </c>
      <c r="DX9">
        <v>0</v>
      </c>
      <c r="DY9">
        <v>0</v>
      </c>
      <c r="DZ9">
        <v>1</v>
      </c>
      <c r="EA9">
        <v>0</v>
      </c>
      <c r="EB9">
        <v>0</v>
      </c>
      <c r="EC9">
        <v>1</v>
      </c>
      <c r="ED9">
        <v>0</v>
      </c>
      <c r="EE9" t="s">
        <v>219</v>
      </c>
      <c r="EF9" t="s">
        <v>219</v>
      </c>
      <c r="EG9" t="s">
        <v>219</v>
      </c>
      <c r="EH9" t="s">
        <v>219</v>
      </c>
      <c r="EI9" t="s">
        <v>219</v>
      </c>
      <c r="EJ9">
        <v>1</v>
      </c>
      <c r="EK9">
        <v>1</v>
      </c>
      <c r="EL9">
        <v>1</v>
      </c>
      <c r="EM9">
        <v>1</v>
      </c>
      <c r="EN9">
        <v>0</v>
      </c>
      <c r="EO9">
        <v>1</v>
      </c>
      <c r="EP9">
        <v>1</v>
      </c>
      <c r="EQ9">
        <v>1</v>
      </c>
      <c r="ER9">
        <v>0</v>
      </c>
      <c r="ES9">
        <v>1</v>
      </c>
      <c r="ET9">
        <v>1</v>
      </c>
      <c r="EU9">
        <v>0</v>
      </c>
      <c r="EV9">
        <v>1</v>
      </c>
      <c r="EW9">
        <v>1</v>
      </c>
      <c r="EX9">
        <v>1</v>
      </c>
      <c r="EY9">
        <v>0</v>
      </c>
      <c r="EZ9">
        <v>0</v>
      </c>
      <c r="FA9">
        <v>1</v>
      </c>
      <c r="FB9">
        <v>0</v>
      </c>
      <c r="FC9">
        <v>1</v>
      </c>
      <c r="FD9">
        <v>1</v>
      </c>
      <c r="FE9">
        <v>1</v>
      </c>
      <c r="FF9">
        <v>1</v>
      </c>
      <c r="FG9">
        <v>0</v>
      </c>
      <c r="FH9" t="s">
        <v>219</v>
      </c>
      <c r="FI9" t="s">
        <v>219</v>
      </c>
      <c r="FJ9" t="s">
        <v>219</v>
      </c>
      <c r="FK9" t="s">
        <v>219</v>
      </c>
      <c r="FL9" t="s">
        <v>219</v>
      </c>
      <c r="FM9" t="s">
        <v>219</v>
      </c>
      <c r="FN9">
        <v>0</v>
      </c>
      <c r="FO9">
        <v>0</v>
      </c>
      <c r="FP9" t="s">
        <v>219</v>
      </c>
      <c r="FQ9" t="s">
        <v>219</v>
      </c>
      <c r="FR9" t="s">
        <v>219</v>
      </c>
      <c r="FS9" t="s">
        <v>219</v>
      </c>
      <c r="FT9" t="s">
        <v>219</v>
      </c>
      <c r="FU9" t="s">
        <v>219</v>
      </c>
      <c r="FV9" t="s">
        <v>219</v>
      </c>
      <c r="FW9" t="s">
        <v>219</v>
      </c>
      <c r="FX9" t="s">
        <v>219</v>
      </c>
      <c r="FY9">
        <v>0</v>
      </c>
      <c r="FZ9">
        <v>1</v>
      </c>
      <c r="GA9">
        <v>1</v>
      </c>
      <c r="GB9">
        <v>0</v>
      </c>
      <c r="GC9">
        <v>0</v>
      </c>
      <c r="GD9">
        <v>0</v>
      </c>
      <c r="GE9">
        <v>0</v>
      </c>
      <c r="GF9">
        <v>0</v>
      </c>
      <c r="GG9">
        <v>0</v>
      </c>
      <c r="GH9">
        <v>1</v>
      </c>
      <c r="GI9">
        <v>1</v>
      </c>
      <c r="GJ9">
        <v>1</v>
      </c>
      <c r="GK9">
        <v>0</v>
      </c>
      <c r="GL9">
        <v>1</v>
      </c>
      <c r="GM9">
        <v>1</v>
      </c>
      <c r="GN9">
        <v>1</v>
      </c>
      <c r="GO9">
        <v>1</v>
      </c>
      <c r="GP9">
        <v>0</v>
      </c>
      <c r="GQ9">
        <v>0</v>
      </c>
      <c r="GR9">
        <v>1</v>
      </c>
      <c r="GS9">
        <v>1</v>
      </c>
      <c r="GT9">
        <v>1</v>
      </c>
      <c r="GU9">
        <v>0</v>
      </c>
      <c r="GV9">
        <v>0</v>
      </c>
      <c r="GW9">
        <v>1</v>
      </c>
      <c r="GX9">
        <v>1</v>
      </c>
      <c r="GY9">
        <v>1</v>
      </c>
      <c r="GZ9">
        <v>0</v>
      </c>
      <c r="HA9">
        <v>1</v>
      </c>
      <c r="HB9">
        <v>1</v>
      </c>
      <c r="HC9">
        <v>0</v>
      </c>
      <c r="HD9">
        <v>1</v>
      </c>
      <c r="HE9">
        <v>1</v>
      </c>
      <c r="HF9">
        <v>1</v>
      </c>
      <c r="HG9">
        <v>1</v>
      </c>
      <c r="HH9">
        <v>0</v>
      </c>
      <c r="HI9">
        <v>0</v>
      </c>
      <c r="HJ9">
        <v>0</v>
      </c>
    </row>
    <row r="10" spans="1:218">
      <c r="A10" t="s">
        <v>221</v>
      </c>
      <c r="B10" s="1">
        <v>44828</v>
      </c>
      <c r="C10" s="1">
        <v>44866</v>
      </c>
      <c r="D10">
        <v>0</v>
      </c>
      <c r="E10">
        <v>1</v>
      </c>
      <c r="F10">
        <v>1</v>
      </c>
      <c r="G10">
        <v>0</v>
      </c>
      <c r="H10">
        <v>1</v>
      </c>
      <c r="I10">
        <v>1</v>
      </c>
      <c r="J10">
        <v>1</v>
      </c>
      <c r="K10">
        <v>0</v>
      </c>
      <c r="L10">
        <v>1</v>
      </c>
      <c r="M10">
        <v>1</v>
      </c>
      <c r="N10">
        <v>1</v>
      </c>
      <c r="O10">
        <v>1</v>
      </c>
      <c r="P10">
        <v>1</v>
      </c>
      <c r="Q10">
        <v>0</v>
      </c>
      <c r="R10">
        <v>1</v>
      </c>
      <c r="S10">
        <v>0</v>
      </c>
      <c r="T10">
        <v>0</v>
      </c>
      <c r="U10" t="s">
        <v>219</v>
      </c>
      <c r="V10" t="s">
        <v>219</v>
      </c>
      <c r="W10" t="s">
        <v>219</v>
      </c>
      <c r="X10" t="s">
        <v>219</v>
      </c>
      <c r="Y10" t="s">
        <v>219</v>
      </c>
      <c r="Z10" t="s">
        <v>219</v>
      </c>
      <c r="AA10" t="s">
        <v>219</v>
      </c>
      <c r="AB10">
        <v>0</v>
      </c>
      <c r="AC10">
        <v>1</v>
      </c>
      <c r="AD10">
        <v>1</v>
      </c>
      <c r="AE10">
        <v>1</v>
      </c>
      <c r="AF10">
        <v>1</v>
      </c>
      <c r="AG10">
        <v>1</v>
      </c>
      <c r="AH10">
        <v>1</v>
      </c>
      <c r="AI10">
        <v>1</v>
      </c>
      <c r="AJ10">
        <v>1</v>
      </c>
      <c r="AK10">
        <v>0</v>
      </c>
      <c r="AL10">
        <v>1</v>
      </c>
      <c r="AM10">
        <v>1</v>
      </c>
      <c r="AN10">
        <v>1</v>
      </c>
      <c r="AO10">
        <v>0</v>
      </c>
      <c r="AP10">
        <v>1</v>
      </c>
      <c r="AQ10">
        <v>0</v>
      </c>
      <c r="AR10">
        <v>1</v>
      </c>
      <c r="AS10">
        <v>0</v>
      </c>
      <c r="AT10">
        <v>0</v>
      </c>
      <c r="AU10">
        <v>0</v>
      </c>
      <c r="AV10" t="s">
        <v>219</v>
      </c>
      <c r="AW10" t="s">
        <v>219</v>
      </c>
      <c r="AX10">
        <v>1</v>
      </c>
      <c r="AY10">
        <v>1</v>
      </c>
      <c r="AZ10">
        <v>1</v>
      </c>
      <c r="BA10">
        <v>0</v>
      </c>
      <c r="BB10">
        <v>1</v>
      </c>
      <c r="BC10">
        <v>1</v>
      </c>
      <c r="BD10">
        <v>0</v>
      </c>
      <c r="BE10">
        <v>0</v>
      </c>
      <c r="BF10">
        <v>1</v>
      </c>
      <c r="BG10">
        <v>0</v>
      </c>
      <c r="BH10">
        <v>0</v>
      </c>
      <c r="BI10">
        <v>1</v>
      </c>
      <c r="BJ10">
        <v>1</v>
      </c>
      <c r="BK10">
        <v>1</v>
      </c>
      <c r="BL10">
        <v>0</v>
      </c>
      <c r="BM10">
        <v>1</v>
      </c>
      <c r="BN10">
        <v>1</v>
      </c>
      <c r="BO10">
        <v>1</v>
      </c>
      <c r="BP10">
        <v>0</v>
      </c>
      <c r="BQ10">
        <v>0</v>
      </c>
      <c r="BR10" t="s">
        <v>219</v>
      </c>
      <c r="BS10" t="s">
        <v>219</v>
      </c>
      <c r="BT10" t="s">
        <v>219</v>
      </c>
      <c r="BU10" t="s">
        <v>219</v>
      </c>
      <c r="BV10" t="s">
        <v>219</v>
      </c>
      <c r="BW10" t="s">
        <v>219</v>
      </c>
      <c r="BX10" t="s">
        <v>219</v>
      </c>
      <c r="BY10" t="s">
        <v>219</v>
      </c>
      <c r="BZ10" t="s">
        <v>219</v>
      </c>
      <c r="CA10" t="s">
        <v>219</v>
      </c>
      <c r="CB10" t="s">
        <v>219</v>
      </c>
      <c r="CC10" t="s">
        <v>219</v>
      </c>
      <c r="CD10" t="s">
        <v>219</v>
      </c>
      <c r="CE10" t="s">
        <v>219</v>
      </c>
      <c r="CF10" t="s">
        <v>219</v>
      </c>
      <c r="CG10" t="s">
        <v>219</v>
      </c>
      <c r="CH10" t="s">
        <v>219</v>
      </c>
      <c r="CI10" t="s">
        <v>219</v>
      </c>
      <c r="CJ10" t="s">
        <v>219</v>
      </c>
      <c r="CK10" t="s">
        <v>219</v>
      </c>
      <c r="CL10" t="s">
        <v>219</v>
      </c>
      <c r="CM10" t="s">
        <v>219</v>
      </c>
      <c r="CN10" t="s">
        <v>219</v>
      </c>
      <c r="CO10" t="s">
        <v>219</v>
      </c>
      <c r="CP10" t="s">
        <v>219</v>
      </c>
      <c r="CQ10" t="s">
        <v>219</v>
      </c>
      <c r="CR10" t="s">
        <v>219</v>
      </c>
      <c r="CS10" t="s">
        <v>219</v>
      </c>
      <c r="CT10" t="s">
        <v>219</v>
      </c>
      <c r="CU10" t="s">
        <v>219</v>
      </c>
      <c r="CV10" t="s">
        <v>219</v>
      </c>
      <c r="CW10" t="s">
        <v>219</v>
      </c>
      <c r="CX10" t="s">
        <v>219</v>
      </c>
      <c r="CY10">
        <v>0</v>
      </c>
      <c r="CZ10">
        <v>1</v>
      </c>
      <c r="DA10">
        <v>1</v>
      </c>
      <c r="DB10">
        <v>0</v>
      </c>
      <c r="DC10">
        <v>0</v>
      </c>
      <c r="DD10" t="s">
        <v>219</v>
      </c>
      <c r="DE10" t="s">
        <v>219</v>
      </c>
      <c r="DF10" t="s">
        <v>219</v>
      </c>
      <c r="DG10" t="s">
        <v>219</v>
      </c>
      <c r="DH10">
        <v>0</v>
      </c>
      <c r="DI10">
        <v>1</v>
      </c>
      <c r="DJ10">
        <v>0</v>
      </c>
      <c r="DK10">
        <v>1</v>
      </c>
      <c r="DL10">
        <v>0</v>
      </c>
      <c r="DM10" t="s">
        <v>219</v>
      </c>
      <c r="DN10" t="s">
        <v>219</v>
      </c>
      <c r="DO10" t="s">
        <v>219</v>
      </c>
      <c r="DP10" t="s">
        <v>219</v>
      </c>
      <c r="DQ10" t="s">
        <v>219</v>
      </c>
      <c r="DR10">
        <v>0</v>
      </c>
      <c r="DS10">
        <v>0</v>
      </c>
      <c r="DT10">
        <v>1</v>
      </c>
      <c r="DU10">
        <v>0</v>
      </c>
      <c r="DV10">
        <v>1</v>
      </c>
      <c r="DW10">
        <v>0</v>
      </c>
      <c r="DX10">
        <v>0</v>
      </c>
      <c r="DY10">
        <v>0</v>
      </c>
      <c r="DZ10">
        <v>1</v>
      </c>
      <c r="EA10">
        <v>0</v>
      </c>
      <c r="EB10">
        <v>0</v>
      </c>
      <c r="EC10">
        <v>1</v>
      </c>
      <c r="ED10">
        <v>0</v>
      </c>
      <c r="EE10" t="s">
        <v>219</v>
      </c>
      <c r="EF10" t="s">
        <v>219</v>
      </c>
      <c r="EG10" t="s">
        <v>219</v>
      </c>
      <c r="EH10" t="s">
        <v>219</v>
      </c>
      <c r="EI10" t="s">
        <v>219</v>
      </c>
      <c r="EJ10">
        <v>1</v>
      </c>
      <c r="EK10">
        <v>1</v>
      </c>
      <c r="EL10">
        <v>1</v>
      </c>
      <c r="EM10">
        <v>1</v>
      </c>
      <c r="EN10">
        <v>0</v>
      </c>
      <c r="EO10">
        <v>1</v>
      </c>
      <c r="EP10">
        <v>1</v>
      </c>
      <c r="EQ10">
        <v>1</v>
      </c>
      <c r="ER10">
        <v>0</v>
      </c>
      <c r="ES10">
        <v>1</v>
      </c>
      <c r="ET10">
        <v>1</v>
      </c>
      <c r="EU10">
        <v>0</v>
      </c>
      <c r="EV10">
        <v>1</v>
      </c>
      <c r="EW10">
        <v>1</v>
      </c>
      <c r="EX10">
        <v>1</v>
      </c>
      <c r="EY10">
        <v>0</v>
      </c>
      <c r="EZ10">
        <v>0</v>
      </c>
      <c r="FA10">
        <v>1</v>
      </c>
      <c r="FB10">
        <v>0</v>
      </c>
      <c r="FC10">
        <v>1</v>
      </c>
      <c r="FD10">
        <v>1</v>
      </c>
      <c r="FE10">
        <v>1</v>
      </c>
      <c r="FF10">
        <v>1</v>
      </c>
      <c r="FG10">
        <v>1</v>
      </c>
      <c r="FH10">
        <v>0</v>
      </c>
      <c r="FI10">
        <v>0</v>
      </c>
      <c r="FJ10">
        <v>0</v>
      </c>
      <c r="FK10">
        <v>0</v>
      </c>
      <c r="FL10">
        <v>1</v>
      </c>
      <c r="FM10">
        <v>1</v>
      </c>
      <c r="FN10">
        <v>0</v>
      </c>
      <c r="FO10">
        <v>0</v>
      </c>
      <c r="FP10" t="s">
        <v>219</v>
      </c>
      <c r="FQ10" t="s">
        <v>219</v>
      </c>
      <c r="FR10" t="s">
        <v>219</v>
      </c>
      <c r="FS10" t="s">
        <v>219</v>
      </c>
      <c r="FT10" t="s">
        <v>219</v>
      </c>
      <c r="FU10" t="s">
        <v>219</v>
      </c>
      <c r="FV10" t="s">
        <v>219</v>
      </c>
      <c r="FW10" t="s">
        <v>219</v>
      </c>
      <c r="FX10" t="s">
        <v>219</v>
      </c>
      <c r="FY10">
        <v>0</v>
      </c>
      <c r="FZ10">
        <v>1</v>
      </c>
      <c r="GA10">
        <v>1</v>
      </c>
      <c r="GB10">
        <v>0</v>
      </c>
      <c r="GC10">
        <v>0</v>
      </c>
      <c r="GD10">
        <v>0</v>
      </c>
      <c r="GE10">
        <v>0</v>
      </c>
      <c r="GF10">
        <v>0</v>
      </c>
      <c r="GG10">
        <v>0</v>
      </c>
      <c r="GH10">
        <v>1</v>
      </c>
      <c r="GI10">
        <v>1</v>
      </c>
      <c r="GJ10">
        <v>1</v>
      </c>
      <c r="GK10">
        <v>0</v>
      </c>
      <c r="GL10">
        <v>1</v>
      </c>
      <c r="GM10">
        <v>1</v>
      </c>
      <c r="GN10">
        <v>1</v>
      </c>
      <c r="GO10">
        <v>1</v>
      </c>
      <c r="GP10">
        <v>0</v>
      </c>
      <c r="GQ10">
        <v>0</v>
      </c>
      <c r="GR10">
        <v>1</v>
      </c>
      <c r="GS10">
        <v>1</v>
      </c>
      <c r="GT10">
        <v>1</v>
      </c>
      <c r="GU10">
        <v>0</v>
      </c>
      <c r="GV10">
        <v>0</v>
      </c>
      <c r="GW10">
        <v>1</v>
      </c>
      <c r="GX10">
        <v>1</v>
      </c>
      <c r="GY10">
        <v>1</v>
      </c>
      <c r="GZ10">
        <v>0</v>
      </c>
      <c r="HA10">
        <v>1</v>
      </c>
      <c r="HB10">
        <v>1</v>
      </c>
      <c r="HC10">
        <v>0</v>
      </c>
      <c r="HD10">
        <v>1</v>
      </c>
      <c r="HE10">
        <v>1</v>
      </c>
      <c r="HF10">
        <v>1</v>
      </c>
      <c r="HG10">
        <v>1</v>
      </c>
      <c r="HH10">
        <v>0</v>
      </c>
      <c r="HI10">
        <v>0</v>
      </c>
      <c r="HJ10">
        <v>0</v>
      </c>
    </row>
    <row r="11" spans="1:218">
      <c r="A11" t="s">
        <v>222</v>
      </c>
      <c r="B11" s="1">
        <v>43678</v>
      </c>
      <c r="C11" s="1">
        <v>44013</v>
      </c>
      <c r="D11">
        <v>0</v>
      </c>
      <c r="E11">
        <v>1</v>
      </c>
      <c r="F11">
        <v>0</v>
      </c>
      <c r="G11">
        <v>1</v>
      </c>
      <c r="H11">
        <v>1</v>
      </c>
      <c r="I11">
        <v>1</v>
      </c>
      <c r="J11">
        <v>0</v>
      </c>
      <c r="K11">
        <v>1</v>
      </c>
      <c r="L11">
        <v>0</v>
      </c>
      <c r="M11">
        <v>1</v>
      </c>
      <c r="N11">
        <v>1</v>
      </c>
      <c r="O11">
        <v>1</v>
      </c>
      <c r="P11">
        <v>1</v>
      </c>
      <c r="Q11">
        <v>0</v>
      </c>
      <c r="R11">
        <v>0</v>
      </c>
      <c r="S11">
        <v>0</v>
      </c>
      <c r="T11">
        <v>0</v>
      </c>
      <c r="U11" t="s">
        <v>219</v>
      </c>
      <c r="V11" t="s">
        <v>219</v>
      </c>
      <c r="W11" t="s">
        <v>219</v>
      </c>
      <c r="X11" t="s">
        <v>219</v>
      </c>
      <c r="Y11" t="s">
        <v>219</v>
      </c>
      <c r="Z11" t="s">
        <v>219</v>
      </c>
      <c r="AA11" t="s">
        <v>219</v>
      </c>
      <c r="AB11">
        <v>0</v>
      </c>
      <c r="AC11">
        <v>1</v>
      </c>
      <c r="AD11">
        <v>1</v>
      </c>
      <c r="AE11">
        <v>0</v>
      </c>
      <c r="AF11">
        <v>1</v>
      </c>
      <c r="AG11">
        <v>1</v>
      </c>
      <c r="AH11">
        <v>0</v>
      </c>
      <c r="AI11">
        <v>0</v>
      </c>
      <c r="AJ11">
        <v>0</v>
      </c>
      <c r="AK11">
        <v>0</v>
      </c>
      <c r="AL11">
        <v>1</v>
      </c>
      <c r="AM11">
        <v>1</v>
      </c>
      <c r="AN11">
        <v>1</v>
      </c>
      <c r="AO11">
        <v>0</v>
      </c>
      <c r="AP11">
        <v>0</v>
      </c>
      <c r="AQ11">
        <v>0</v>
      </c>
      <c r="AR11">
        <v>0</v>
      </c>
      <c r="AS11">
        <v>0</v>
      </c>
      <c r="AT11">
        <v>0</v>
      </c>
      <c r="AU11">
        <v>0</v>
      </c>
      <c r="AV11" t="s">
        <v>219</v>
      </c>
      <c r="AW11" t="s">
        <v>219</v>
      </c>
      <c r="AX11">
        <v>0</v>
      </c>
      <c r="AY11" t="s">
        <v>219</v>
      </c>
      <c r="AZ11" t="s">
        <v>219</v>
      </c>
      <c r="BA11" t="s">
        <v>219</v>
      </c>
      <c r="BB11" t="s">
        <v>219</v>
      </c>
      <c r="BC11" t="s">
        <v>219</v>
      </c>
      <c r="BD11" t="s">
        <v>219</v>
      </c>
      <c r="BE11" t="s">
        <v>219</v>
      </c>
      <c r="BF11" t="s">
        <v>219</v>
      </c>
      <c r="BG11" t="s">
        <v>219</v>
      </c>
      <c r="BH11">
        <v>0</v>
      </c>
      <c r="BI11">
        <v>0</v>
      </c>
      <c r="BJ11" t="s">
        <v>219</v>
      </c>
      <c r="BK11" t="s">
        <v>219</v>
      </c>
      <c r="BL11" t="s">
        <v>219</v>
      </c>
      <c r="BM11" t="s">
        <v>219</v>
      </c>
      <c r="BN11" t="s">
        <v>219</v>
      </c>
      <c r="BO11" t="s">
        <v>219</v>
      </c>
      <c r="BP11">
        <v>0</v>
      </c>
      <c r="BQ11">
        <v>1</v>
      </c>
      <c r="BR11">
        <v>1</v>
      </c>
      <c r="BS11">
        <v>0</v>
      </c>
      <c r="BT11">
        <v>0</v>
      </c>
      <c r="BU11">
        <v>0</v>
      </c>
      <c r="BV11">
        <v>0</v>
      </c>
      <c r="BW11">
        <v>1</v>
      </c>
      <c r="BX11">
        <v>1</v>
      </c>
      <c r="BY11">
        <v>0</v>
      </c>
      <c r="BZ11">
        <v>0</v>
      </c>
      <c r="CA11">
        <v>0</v>
      </c>
      <c r="CB11">
        <v>0</v>
      </c>
      <c r="CC11">
        <v>0</v>
      </c>
      <c r="CD11">
        <v>0</v>
      </c>
      <c r="CE11">
        <v>0</v>
      </c>
      <c r="CF11">
        <v>0</v>
      </c>
      <c r="CG11">
        <v>1</v>
      </c>
      <c r="CH11">
        <v>0</v>
      </c>
      <c r="CI11">
        <v>1</v>
      </c>
      <c r="CJ11" t="s">
        <v>219</v>
      </c>
      <c r="CK11" t="s">
        <v>219</v>
      </c>
      <c r="CL11" t="s">
        <v>219</v>
      </c>
      <c r="CM11" t="s">
        <v>219</v>
      </c>
      <c r="CN11" t="s">
        <v>219</v>
      </c>
      <c r="CO11" t="s">
        <v>219</v>
      </c>
      <c r="CP11" t="s">
        <v>219</v>
      </c>
      <c r="CQ11" t="s">
        <v>219</v>
      </c>
      <c r="CR11" t="s">
        <v>219</v>
      </c>
      <c r="CS11" t="s">
        <v>219</v>
      </c>
      <c r="CT11" t="s">
        <v>219</v>
      </c>
      <c r="CU11" t="s">
        <v>219</v>
      </c>
      <c r="CV11" t="s">
        <v>219</v>
      </c>
      <c r="CW11" t="s">
        <v>219</v>
      </c>
      <c r="CX11" t="s">
        <v>219</v>
      </c>
      <c r="CY11">
        <v>0</v>
      </c>
      <c r="CZ11">
        <v>1</v>
      </c>
      <c r="DA11">
        <v>1</v>
      </c>
      <c r="DB11">
        <v>1</v>
      </c>
      <c r="DC11">
        <v>1</v>
      </c>
      <c r="DD11">
        <v>1</v>
      </c>
      <c r="DE11">
        <v>0</v>
      </c>
      <c r="DF11">
        <v>1</v>
      </c>
      <c r="DG11">
        <v>1</v>
      </c>
      <c r="DH11">
        <v>0</v>
      </c>
      <c r="DI11">
        <v>1</v>
      </c>
      <c r="DJ11">
        <v>0</v>
      </c>
      <c r="DK11">
        <v>1</v>
      </c>
      <c r="DL11">
        <v>0</v>
      </c>
      <c r="DM11" t="s">
        <v>219</v>
      </c>
      <c r="DN11" t="s">
        <v>219</v>
      </c>
      <c r="DO11" t="s">
        <v>219</v>
      </c>
      <c r="DP11" t="s">
        <v>219</v>
      </c>
      <c r="DQ11" t="s">
        <v>219</v>
      </c>
      <c r="DR11">
        <v>0</v>
      </c>
      <c r="DS11">
        <v>0</v>
      </c>
      <c r="DT11">
        <v>0</v>
      </c>
      <c r="DU11" t="s">
        <v>219</v>
      </c>
      <c r="DV11" t="s">
        <v>219</v>
      </c>
      <c r="DW11" t="s">
        <v>219</v>
      </c>
      <c r="DX11" t="s">
        <v>219</v>
      </c>
      <c r="DY11" t="s">
        <v>219</v>
      </c>
      <c r="DZ11" t="s">
        <v>219</v>
      </c>
      <c r="EA11" t="s">
        <v>219</v>
      </c>
      <c r="EB11" t="s">
        <v>219</v>
      </c>
      <c r="EC11" t="s">
        <v>219</v>
      </c>
      <c r="ED11">
        <v>1</v>
      </c>
      <c r="EE11">
        <v>1</v>
      </c>
      <c r="EF11">
        <v>1</v>
      </c>
      <c r="EG11">
        <v>0</v>
      </c>
      <c r="EH11">
        <v>1</v>
      </c>
      <c r="EI11">
        <v>0</v>
      </c>
      <c r="EJ11">
        <v>0</v>
      </c>
      <c r="EK11" t="s">
        <v>219</v>
      </c>
      <c r="EL11" t="s">
        <v>219</v>
      </c>
      <c r="EM11" t="s">
        <v>219</v>
      </c>
      <c r="EN11" t="s">
        <v>219</v>
      </c>
      <c r="EO11" t="s">
        <v>219</v>
      </c>
      <c r="EP11">
        <v>1</v>
      </c>
      <c r="EQ11">
        <v>1</v>
      </c>
      <c r="ER11">
        <v>1</v>
      </c>
      <c r="ES11">
        <v>0</v>
      </c>
      <c r="ET11">
        <v>1</v>
      </c>
      <c r="EU11">
        <v>0</v>
      </c>
      <c r="EV11">
        <v>1</v>
      </c>
      <c r="EW11">
        <v>1</v>
      </c>
      <c r="EX11">
        <v>0</v>
      </c>
      <c r="EY11">
        <v>1</v>
      </c>
      <c r="EZ11">
        <v>0</v>
      </c>
      <c r="FA11">
        <v>0</v>
      </c>
      <c r="FB11">
        <v>0</v>
      </c>
      <c r="FC11">
        <v>1</v>
      </c>
      <c r="FD11">
        <v>1</v>
      </c>
      <c r="FE11">
        <v>1</v>
      </c>
      <c r="FF11">
        <v>0</v>
      </c>
      <c r="FG11">
        <v>1</v>
      </c>
      <c r="FH11">
        <v>1</v>
      </c>
      <c r="FI11">
        <v>0</v>
      </c>
      <c r="FJ11">
        <v>0</v>
      </c>
      <c r="FK11">
        <v>0</v>
      </c>
      <c r="FL11">
        <v>0</v>
      </c>
      <c r="FM11">
        <v>0</v>
      </c>
      <c r="FN11">
        <v>0</v>
      </c>
      <c r="FO11">
        <v>0</v>
      </c>
      <c r="FP11" t="s">
        <v>219</v>
      </c>
      <c r="FQ11" t="s">
        <v>219</v>
      </c>
      <c r="FR11" t="s">
        <v>219</v>
      </c>
      <c r="FS11" t="s">
        <v>219</v>
      </c>
      <c r="FT11" t="s">
        <v>219</v>
      </c>
      <c r="FU11" t="s">
        <v>219</v>
      </c>
      <c r="FV11" t="s">
        <v>219</v>
      </c>
      <c r="FW11" t="s">
        <v>219</v>
      </c>
      <c r="FX11" t="s">
        <v>219</v>
      </c>
      <c r="FY11">
        <v>0</v>
      </c>
      <c r="FZ11">
        <v>0</v>
      </c>
      <c r="GA11" t="s">
        <v>219</v>
      </c>
      <c r="GB11" t="s">
        <v>219</v>
      </c>
      <c r="GC11" t="s">
        <v>219</v>
      </c>
      <c r="GD11" t="s">
        <v>219</v>
      </c>
      <c r="GE11" t="s">
        <v>219</v>
      </c>
      <c r="GF11" t="s">
        <v>219</v>
      </c>
      <c r="GG11" t="s">
        <v>219</v>
      </c>
      <c r="GH11" t="s">
        <v>219</v>
      </c>
      <c r="GI11" t="s">
        <v>219</v>
      </c>
      <c r="GJ11" t="s">
        <v>219</v>
      </c>
      <c r="GK11" t="s">
        <v>219</v>
      </c>
      <c r="GL11" t="s">
        <v>219</v>
      </c>
      <c r="GM11" t="s">
        <v>219</v>
      </c>
      <c r="GN11" t="s">
        <v>219</v>
      </c>
      <c r="GO11" t="s">
        <v>219</v>
      </c>
      <c r="GP11" t="s">
        <v>219</v>
      </c>
      <c r="GQ11" t="s">
        <v>219</v>
      </c>
      <c r="GR11" t="s">
        <v>219</v>
      </c>
      <c r="GS11" t="s">
        <v>219</v>
      </c>
      <c r="GT11" t="s">
        <v>219</v>
      </c>
      <c r="GU11" t="s">
        <v>219</v>
      </c>
      <c r="GV11" t="s">
        <v>219</v>
      </c>
      <c r="GW11" t="s">
        <v>219</v>
      </c>
      <c r="GX11" t="s">
        <v>219</v>
      </c>
      <c r="GY11" t="s">
        <v>219</v>
      </c>
      <c r="GZ11" t="s">
        <v>219</v>
      </c>
      <c r="HA11" t="s">
        <v>219</v>
      </c>
      <c r="HB11" t="s">
        <v>219</v>
      </c>
      <c r="HC11" t="s">
        <v>219</v>
      </c>
      <c r="HD11" t="s">
        <v>219</v>
      </c>
      <c r="HE11" t="s">
        <v>219</v>
      </c>
      <c r="HF11" t="s">
        <v>219</v>
      </c>
      <c r="HG11" t="s">
        <v>219</v>
      </c>
      <c r="HH11" t="s">
        <v>219</v>
      </c>
      <c r="HI11" t="s">
        <v>219</v>
      </c>
      <c r="HJ11">
        <v>0</v>
      </c>
    </row>
    <row r="12" spans="1:218">
      <c r="A12" t="s">
        <v>222</v>
      </c>
      <c r="B12" s="1">
        <v>44014</v>
      </c>
      <c r="C12" s="1">
        <v>44230</v>
      </c>
      <c r="D12">
        <v>0</v>
      </c>
      <c r="E12">
        <v>1</v>
      </c>
      <c r="F12">
        <v>0</v>
      </c>
      <c r="G12">
        <v>1</v>
      </c>
      <c r="H12">
        <v>1</v>
      </c>
      <c r="I12">
        <v>1</v>
      </c>
      <c r="J12">
        <v>0</v>
      </c>
      <c r="K12">
        <v>1</v>
      </c>
      <c r="L12">
        <v>0</v>
      </c>
      <c r="M12">
        <v>1</v>
      </c>
      <c r="N12">
        <v>1</v>
      </c>
      <c r="O12">
        <v>1</v>
      </c>
      <c r="P12">
        <v>1</v>
      </c>
      <c r="Q12">
        <v>0</v>
      </c>
      <c r="R12">
        <v>0</v>
      </c>
      <c r="S12">
        <v>0</v>
      </c>
      <c r="T12">
        <v>0</v>
      </c>
      <c r="U12" t="s">
        <v>219</v>
      </c>
      <c r="V12" t="s">
        <v>219</v>
      </c>
      <c r="W12" t="s">
        <v>219</v>
      </c>
      <c r="X12" t="s">
        <v>219</v>
      </c>
      <c r="Y12" t="s">
        <v>219</v>
      </c>
      <c r="Z12" t="s">
        <v>219</v>
      </c>
      <c r="AA12" t="s">
        <v>219</v>
      </c>
      <c r="AB12">
        <v>0</v>
      </c>
      <c r="AC12">
        <v>1</v>
      </c>
      <c r="AD12">
        <v>1</v>
      </c>
      <c r="AE12">
        <v>0</v>
      </c>
      <c r="AF12">
        <v>1</v>
      </c>
      <c r="AG12">
        <v>1</v>
      </c>
      <c r="AH12">
        <v>0</v>
      </c>
      <c r="AI12">
        <v>0</v>
      </c>
      <c r="AJ12">
        <v>0</v>
      </c>
      <c r="AK12">
        <v>0</v>
      </c>
      <c r="AL12">
        <v>1</v>
      </c>
      <c r="AM12">
        <v>1</v>
      </c>
      <c r="AN12">
        <v>1</v>
      </c>
      <c r="AO12">
        <v>0</v>
      </c>
      <c r="AP12">
        <v>0</v>
      </c>
      <c r="AQ12">
        <v>0</v>
      </c>
      <c r="AR12">
        <v>0</v>
      </c>
      <c r="AS12">
        <v>0</v>
      </c>
      <c r="AT12">
        <v>0</v>
      </c>
      <c r="AU12">
        <v>0</v>
      </c>
      <c r="AV12" t="s">
        <v>219</v>
      </c>
      <c r="AW12" t="s">
        <v>219</v>
      </c>
      <c r="AX12">
        <v>0</v>
      </c>
      <c r="AY12" t="s">
        <v>219</v>
      </c>
      <c r="AZ12" t="s">
        <v>219</v>
      </c>
      <c r="BA12" t="s">
        <v>219</v>
      </c>
      <c r="BB12" t="s">
        <v>219</v>
      </c>
      <c r="BC12" t="s">
        <v>219</v>
      </c>
      <c r="BD12" t="s">
        <v>219</v>
      </c>
      <c r="BE12" t="s">
        <v>219</v>
      </c>
      <c r="BF12" t="s">
        <v>219</v>
      </c>
      <c r="BG12" t="s">
        <v>219</v>
      </c>
      <c r="BH12">
        <v>0</v>
      </c>
      <c r="BI12">
        <v>0</v>
      </c>
      <c r="BJ12" t="s">
        <v>219</v>
      </c>
      <c r="BK12" t="s">
        <v>219</v>
      </c>
      <c r="BL12" t="s">
        <v>219</v>
      </c>
      <c r="BM12" t="s">
        <v>219</v>
      </c>
      <c r="BN12" t="s">
        <v>219</v>
      </c>
      <c r="BO12" t="s">
        <v>219</v>
      </c>
      <c r="BP12">
        <v>0</v>
      </c>
      <c r="BQ12">
        <v>1</v>
      </c>
      <c r="BR12">
        <v>1</v>
      </c>
      <c r="BS12">
        <v>0</v>
      </c>
      <c r="BT12">
        <v>0</v>
      </c>
      <c r="BU12">
        <v>0</v>
      </c>
      <c r="BV12">
        <v>0</v>
      </c>
      <c r="BW12">
        <v>1</v>
      </c>
      <c r="BX12">
        <v>1</v>
      </c>
      <c r="BY12">
        <v>0</v>
      </c>
      <c r="BZ12">
        <v>0</v>
      </c>
      <c r="CA12">
        <v>0</v>
      </c>
      <c r="CB12">
        <v>0</v>
      </c>
      <c r="CC12">
        <v>0</v>
      </c>
      <c r="CD12">
        <v>0</v>
      </c>
      <c r="CE12">
        <v>0</v>
      </c>
      <c r="CF12">
        <v>0</v>
      </c>
      <c r="CG12">
        <v>1</v>
      </c>
      <c r="CH12">
        <v>0</v>
      </c>
      <c r="CI12">
        <v>1</v>
      </c>
      <c r="CJ12" t="s">
        <v>219</v>
      </c>
      <c r="CK12" t="s">
        <v>219</v>
      </c>
      <c r="CL12" t="s">
        <v>219</v>
      </c>
      <c r="CM12" t="s">
        <v>219</v>
      </c>
      <c r="CN12" t="s">
        <v>219</v>
      </c>
      <c r="CO12" t="s">
        <v>219</v>
      </c>
      <c r="CP12" t="s">
        <v>219</v>
      </c>
      <c r="CQ12" t="s">
        <v>219</v>
      </c>
      <c r="CR12" t="s">
        <v>219</v>
      </c>
      <c r="CS12" t="s">
        <v>219</v>
      </c>
      <c r="CT12" t="s">
        <v>219</v>
      </c>
      <c r="CU12" t="s">
        <v>219</v>
      </c>
      <c r="CV12" t="s">
        <v>219</v>
      </c>
      <c r="CW12" t="s">
        <v>219</v>
      </c>
      <c r="CX12" t="s">
        <v>219</v>
      </c>
      <c r="CY12">
        <v>0</v>
      </c>
      <c r="CZ12">
        <v>1</v>
      </c>
      <c r="DA12">
        <v>1</v>
      </c>
      <c r="DB12">
        <v>1</v>
      </c>
      <c r="DC12">
        <v>1</v>
      </c>
      <c r="DD12">
        <v>1</v>
      </c>
      <c r="DE12">
        <v>0</v>
      </c>
      <c r="DF12">
        <v>1</v>
      </c>
      <c r="DG12">
        <v>1</v>
      </c>
      <c r="DH12">
        <v>0</v>
      </c>
      <c r="DI12">
        <v>1</v>
      </c>
      <c r="DJ12">
        <v>0</v>
      </c>
      <c r="DK12">
        <v>1</v>
      </c>
      <c r="DL12">
        <v>0</v>
      </c>
      <c r="DM12" t="s">
        <v>219</v>
      </c>
      <c r="DN12" t="s">
        <v>219</v>
      </c>
      <c r="DO12" t="s">
        <v>219</v>
      </c>
      <c r="DP12" t="s">
        <v>219</v>
      </c>
      <c r="DQ12" t="s">
        <v>219</v>
      </c>
      <c r="DR12">
        <v>0</v>
      </c>
      <c r="DS12">
        <v>0</v>
      </c>
      <c r="DT12">
        <v>0</v>
      </c>
      <c r="DU12" t="s">
        <v>219</v>
      </c>
      <c r="DV12" t="s">
        <v>219</v>
      </c>
      <c r="DW12" t="s">
        <v>219</v>
      </c>
      <c r="DX12" t="s">
        <v>219</v>
      </c>
      <c r="DY12" t="s">
        <v>219</v>
      </c>
      <c r="DZ12" t="s">
        <v>219</v>
      </c>
      <c r="EA12" t="s">
        <v>219</v>
      </c>
      <c r="EB12" t="s">
        <v>219</v>
      </c>
      <c r="EC12" t="s">
        <v>219</v>
      </c>
      <c r="ED12">
        <v>1</v>
      </c>
      <c r="EE12">
        <v>1</v>
      </c>
      <c r="EF12">
        <v>1</v>
      </c>
      <c r="EG12">
        <v>0</v>
      </c>
      <c r="EH12">
        <v>1</v>
      </c>
      <c r="EI12">
        <v>0</v>
      </c>
      <c r="EJ12">
        <v>0</v>
      </c>
      <c r="EK12" t="s">
        <v>219</v>
      </c>
      <c r="EL12" t="s">
        <v>219</v>
      </c>
      <c r="EM12" t="s">
        <v>219</v>
      </c>
      <c r="EN12" t="s">
        <v>219</v>
      </c>
      <c r="EO12" t="s">
        <v>219</v>
      </c>
      <c r="EP12">
        <v>1</v>
      </c>
      <c r="EQ12">
        <v>1</v>
      </c>
      <c r="ER12">
        <v>1</v>
      </c>
      <c r="ES12">
        <v>0</v>
      </c>
      <c r="ET12">
        <v>1</v>
      </c>
      <c r="EU12">
        <v>0</v>
      </c>
      <c r="EV12">
        <v>1</v>
      </c>
      <c r="EW12">
        <v>1</v>
      </c>
      <c r="EX12">
        <v>0</v>
      </c>
      <c r="EY12">
        <v>1</v>
      </c>
      <c r="EZ12">
        <v>0</v>
      </c>
      <c r="FA12">
        <v>0</v>
      </c>
      <c r="FB12">
        <v>0</v>
      </c>
      <c r="FC12">
        <v>1</v>
      </c>
      <c r="FD12">
        <v>1</v>
      </c>
      <c r="FE12">
        <v>1</v>
      </c>
      <c r="FF12">
        <v>0</v>
      </c>
      <c r="FG12">
        <v>1</v>
      </c>
      <c r="FH12">
        <v>1</v>
      </c>
      <c r="FI12">
        <v>0</v>
      </c>
      <c r="FJ12">
        <v>0</v>
      </c>
      <c r="FK12">
        <v>0</v>
      </c>
      <c r="FL12">
        <v>0</v>
      </c>
      <c r="FM12">
        <v>0</v>
      </c>
      <c r="FN12">
        <v>0</v>
      </c>
      <c r="FO12">
        <v>0</v>
      </c>
      <c r="FP12" t="s">
        <v>219</v>
      </c>
      <c r="FQ12" t="s">
        <v>219</v>
      </c>
      <c r="FR12" t="s">
        <v>219</v>
      </c>
      <c r="FS12" t="s">
        <v>219</v>
      </c>
      <c r="FT12" t="s">
        <v>219</v>
      </c>
      <c r="FU12" t="s">
        <v>219</v>
      </c>
      <c r="FV12" t="s">
        <v>219</v>
      </c>
      <c r="FW12" t="s">
        <v>219</v>
      </c>
      <c r="FX12" t="s">
        <v>219</v>
      </c>
      <c r="FY12">
        <v>0</v>
      </c>
      <c r="FZ12">
        <v>0</v>
      </c>
      <c r="GA12" t="s">
        <v>219</v>
      </c>
      <c r="GB12" t="s">
        <v>219</v>
      </c>
      <c r="GC12" t="s">
        <v>219</v>
      </c>
      <c r="GD12" t="s">
        <v>219</v>
      </c>
      <c r="GE12" t="s">
        <v>219</v>
      </c>
      <c r="GF12" t="s">
        <v>219</v>
      </c>
      <c r="GG12" t="s">
        <v>219</v>
      </c>
      <c r="GH12" t="s">
        <v>219</v>
      </c>
      <c r="GI12" t="s">
        <v>219</v>
      </c>
      <c r="GJ12" t="s">
        <v>219</v>
      </c>
      <c r="GK12" t="s">
        <v>219</v>
      </c>
      <c r="GL12" t="s">
        <v>219</v>
      </c>
      <c r="GM12" t="s">
        <v>219</v>
      </c>
      <c r="GN12" t="s">
        <v>219</v>
      </c>
      <c r="GO12" t="s">
        <v>219</v>
      </c>
      <c r="GP12" t="s">
        <v>219</v>
      </c>
      <c r="GQ12" t="s">
        <v>219</v>
      </c>
      <c r="GR12" t="s">
        <v>219</v>
      </c>
      <c r="GS12" t="s">
        <v>219</v>
      </c>
      <c r="GT12" t="s">
        <v>219</v>
      </c>
      <c r="GU12" t="s">
        <v>219</v>
      </c>
      <c r="GV12" t="s">
        <v>219</v>
      </c>
      <c r="GW12" t="s">
        <v>219</v>
      </c>
      <c r="GX12" t="s">
        <v>219</v>
      </c>
      <c r="GY12" t="s">
        <v>219</v>
      </c>
      <c r="GZ12" t="s">
        <v>219</v>
      </c>
      <c r="HA12" t="s">
        <v>219</v>
      </c>
      <c r="HB12" t="s">
        <v>219</v>
      </c>
      <c r="HC12" t="s">
        <v>219</v>
      </c>
      <c r="HD12" t="s">
        <v>219</v>
      </c>
      <c r="HE12" t="s">
        <v>219</v>
      </c>
      <c r="HF12" t="s">
        <v>219</v>
      </c>
      <c r="HG12" t="s">
        <v>219</v>
      </c>
      <c r="HH12" t="s">
        <v>219</v>
      </c>
      <c r="HI12" t="s">
        <v>219</v>
      </c>
      <c r="HJ12">
        <v>0</v>
      </c>
    </row>
    <row r="13" spans="1:218">
      <c r="A13" t="s">
        <v>222</v>
      </c>
      <c r="B13" s="1">
        <v>44231</v>
      </c>
      <c r="C13" s="1">
        <v>44271</v>
      </c>
      <c r="D13">
        <v>0</v>
      </c>
      <c r="E13">
        <v>1</v>
      </c>
      <c r="F13">
        <v>0</v>
      </c>
      <c r="G13">
        <v>1</v>
      </c>
      <c r="H13">
        <v>1</v>
      </c>
      <c r="I13">
        <v>1</v>
      </c>
      <c r="J13">
        <v>0</v>
      </c>
      <c r="K13">
        <v>1</v>
      </c>
      <c r="L13">
        <v>0</v>
      </c>
      <c r="M13">
        <v>1</v>
      </c>
      <c r="N13">
        <v>1</v>
      </c>
      <c r="O13">
        <v>1</v>
      </c>
      <c r="P13">
        <v>1</v>
      </c>
      <c r="Q13">
        <v>0</v>
      </c>
      <c r="R13">
        <v>0</v>
      </c>
      <c r="S13">
        <v>0</v>
      </c>
      <c r="T13">
        <v>0</v>
      </c>
      <c r="U13" t="s">
        <v>219</v>
      </c>
      <c r="V13" t="s">
        <v>219</v>
      </c>
      <c r="W13" t="s">
        <v>219</v>
      </c>
      <c r="X13" t="s">
        <v>219</v>
      </c>
      <c r="Y13" t="s">
        <v>219</v>
      </c>
      <c r="Z13" t="s">
        <v>219</v>
      </c>
      <c r="AA13" t="s">
        <v>219</v>
      </c>
      <c r="AB13">
        <v>0</v>
      </c>
      <c r="AC13">
        <v>1</v>
      </c>
      <c r="AD13">
        <v>1</v>
      </c>
      <c r="AE13">
        <v>0</v>
      </c>
      <c r="AF13">
        <v>1</v>
      </c>
      <c r="AG13">
        <v>1</v>
      </c>
      <c r="AH13">
        <v>0</v>
      </c>
      <c r="AI13">
        <v>0</v>
      </c>
      <c r="AJ13">
        <v>0</v>
      </c>
      <c r="AK13">
        <v>0</v>
      </c>
      <c r="AL13">
        <v>1</v>
      </c>
      <c r="AM13">
        <v>1</v>
      </c>
      <c r="AN13">
        <v>1</v>
      </c>
      <c r="AO13">
        <v>0</v>
      </c>
      <c r="AP13">
        <v>0</v>
      </c>
      <c r="AQ13">
        <v>0</v>
      </c>
      <c r="AR13">
        <v>0</v>
      </c>
      <c r="AS13">
        <v>0</v>
      </c>
      <c r="AT13">
        <v>0</v>
      </c>
      <c r="AU13">
        <v>0</v>
      </c>
      <c r="AV13" t="s">
        <v>219</v>
      </c>
      <c r="AW13" t="s">
        <v>219</v>
      </c>
      <c r="AX13">
        <v>0</v>
      </c>
      <c r="AY13" t="s">
        <v>219</v>
      </c>
      <c r="AZ13" t="s">
        <v>219</v>
      </c>
      <c r="BA13" t="s">
        <v>219</v>
      </c>
      <c r="BB13" t="s">
        <v>219</v>
      </c>
      <c r="BC13" t="s">
        <v>219</v>
      </c>
      <c r="BD13" t="s">
        <v>219</v>
      </c>
      <c r="BE13" t="s">
        <v>219</v>
      </c>
      <c r="BF13" t="s">
        <v>219</v>
      </c>
      <c r="BG13" t="s">
        <v>219</v>
      </c>
      <c r="BH13">
        <v>0</v>
      </c>
      <c r="BI13">
        <v>0</v>
      </c>
      <c r="BJ13" t="s">
        <v>219</v>
      </c>
      <c r="BK13" t="s">
        <v>219</v>
      </c>
      <c r="BL13" t="s">
        <v>219</v>
      </c>
      <c r="BM13" t="s">
        <v>219</v>
      </c>
      <c r="BN13" t="s">
        <v>219</v>
      </c>
      <c r="BO13" t="s">
        <v>219</v>
      </c>
      <c r="BP13">
        <v>0</v>
      </c>
      <c r="BQ13">
        <v>1</v>
      </c>
      <c r="BR13">
        <v>1</v>
      </c>
      <c r="BS13">
        <v>0</v>
      </c>
      <c r="BT13">
        <v>0</v>
      </c>
      <c r="BU13">
        <v>0</v>
      </c>
      <c r="BV13">
        <v>1</v>
      </c>
      <c r="BW13">
        <v>1</v>
      </c>
      <c r="BX13">
        <v>1</v>
      </c>
      <c r="BY13">
        <v>0</v>
      </c>
      <c r="BZ13">
        <v>0</v>
      </c>
      <c r="CA13">
        <v>0</v>
      </c>
      <c r="CB13">
        <v>0</v>
      </c>
      <c r="CC13">
        <v>0</v>
      </c>
      <c r="CD13">
        <v>0</v>
      </c>
      <c r="CE13">
        <v>0</v>
      </c>
      <c r="CF13">
        <v>0</v>
      </c>
      <c r="CG13">
        <v>1</v>
      </c>
      <c r="CH13">
        <v>0</v>
      </c>
      <c r="CI13">
        <v>1</v>
      </c>
      <c r="CJ13" t="s">
        <v>219</v>
      </c>
      <c r="CK13" t="s">
        <v>219</v>
      </c>
      <c r="CL13" t="s">
        <v>219</v>
      </c>
      <c r="CM13" t="s">
        <v>219</v>
      </c>
      <c r="CN13" t="s">
        <v>219</v>
      </c>
      <c r="CO13" t="s">
        <v>219</v>
      </c>
      <c r="CP13" t="s">
        <v>219</v>
      </c>
      <c r="CQ13" t="s">
        <v>219</v>
      </c>
      <c r="CR13" t="s">
        <v>219</v>
      </c>
      <c r="CS13" t="s">
        <v>219</v>
      </c>
      <c r="CT13" t="s">
        <v>219</v>
      </c>
      <c r="CU13" t="s">
        <v>219</v>
      </c>
      <c r="CV13" t="s">
        <v>219</v>
      </c>
      <c r="CW13" t="s">
        <v>219</v>
      </c>
      <c r="CX13" t="s">
        <v>219</v>
      </c>
      <c r="CY13">
        <v>0</v>
      </c>
      <c r="CZ13">
        <v>1</v>
      </c>
      <c r="DA13">
        <v>1</v>
      </c>
      <c r="DB13">
        <v>1</v>
      </c>
      <c r="DC13">
        <v>1</v>
      </c>
      <c r="DD13">
        <v>1</v>
      </c>
      <c r="DE13">
        <v>0</v>
      </c>
      <c r="DF13">
        <v>1</v>
      </c>
      <c r="DG13">
        <v>1</v>
      </c>
      <c r="DH13">
        <v>0</v>
      </c>
      <c r="DI13">
        <v>1</v>
      </c>
      <c r="DJ13">
        <v>0</v>
      </c>
      <c r="DK13">
        <v>1</v>
      </c>
      <c r="DL13">
        <v>0</v>
      </c>
      <c r="DM13" t="s">
        <v>219</v>
      </c>
      <c r="DN13" t="s">
        <v>219</v>
      </c>
      <c r="DO13" t="s">
        <v>219</v>
      </c>
      <c r="DP13" t="s">
        <v>219</v>
      </c>
      <c r="DQ13" t="s">
        <v>219</v>
      </c>
      <c r="DR13">
        <v>0</v>
      </c>
      <c r="DS13">
        <v>0</v>
      </c>
      <c r="DT13">
        <v>0</v>
      </c>
      <c r="DU13" t="s">
        <v>219</v>
      </c>
      <c r="DV13" t="s">
        <v>219</v>
      </c>
      <c r="DW13" t="s">
        <v>219</v>
      </c>
      <c r="DX13" t="s">
        <v>219</v>
      </c>
      <c r="DY13" t="s">
        <v>219</v>
      </c>
      <c r="DZ13" t="s">
        <v>219</v>
      </c>
      <c r="EA13" t="s">
        <v>219</v>
      </c>
      <c r="EB13" t="s">
        <v>219</v>
      </c>
      <c r="EC13" t="s">
        <v>219</v>
      </c>
      <c r="ED13">
        <v>1</v>
      </c>
      <c r="EE13">
        <v>1</v>
      </c>
      <c r="EF13">
        <v>1</v>
      </c>
      <c r="EG13">
        <v>0</v>
      </c>
      <c r="EH13">
        <v>1</v>
      </c>
      <c r="EI13">
        <v>0</v>
      </c>
      <c r="EJ13">
        <v>0</v>
      </c>
      <c r="EK13" t="s">
        <v>219</v>
      </c>
      <c r="EL13" t="s">
        <v>219</v>
      </c>
      <c r="EM13" t="s">
        <v>219</v>
      </c>
      <c r="EN13" t="s">
        <v>219</v>
      </c>
      <c r="EO13" t="s">
        <v>219</v>
      </c>
      <c r="EP13">
        <v>1</v>
      </c>
      <c r="EQ13">
        <v>1</v>
      </c>
      <c r="ER13">
        <v>1</v>
      </c>
      <c r="ES13">
        <v>0</v>
      </c>
      <c r="ET13">
        <v>1</v>
      </c>
      <c r="EU13">
        <v>0</v>
      </c>
      <c r="EV13">
        <v>1</v>
      </c>
      <c r="EW13">
        <v>1</v>
      </c>
      <c r="EX13">
        <v>0</v>
      </c>
      <c r="EY13">
        <v>1</v>
      </c>
      <c r="EZ13">
        <v>0</v>
      </c>
      <c r="FA13">
        <v>0</v>
      </c>
      <c r="FB13">
        <v>0</v>
      </c>
      <c r="FC13">
        <v>1</v>
      </c>
      <c r="FD13">
        <v>1</v>
      </c>
      <c r="FE13">
        <v>1</v>
      </c>
      <c r="FF13">
        <v>0</v>
      </c>
      <c r="FG13">
        <v>1</v>
      </c>
      <c r="FH13">
        <v>1</v>
      </c>
      <c r="FI13">
        <v>0</v>
      </c>
      <c r="FJ13">
        <v>0</v>
      </c>
      <c r="FK13">
        <v>0</v>
      </c>
      <c r="FL13">
        <v>0</v>
      </c>
      <c r="FM13">
        <v>0</v>
      </c>
      <c r="FN13">
        <v>0</v>
      </c>
      <c r="FO13">
        <v>0</v>
      </c>
      <c r="FP13" t="s">
        <v>219</v>
      </c>
      <c r="FQ13" t="s">
        <v>219</v>
      </c>
      <c r="FR13" t="s">
        <v>219</v>
      </c>
      <c r="FS13" t="s">
        <v>219</v>
      </c>
      <c r="FT13" t="s">
        <v>219</v>
      </c>
      <c r="FU13" t="s">
        <v>219</v>
      </c>
      <c r="FV13" t="s">
        <v>219</v>
      </c>
      <c r="FW13" t="s">
        <v>219</v>
      </c>
      <c r="FX13" t="s">
        <v>219</v>
      </c>
      <c r="FY13">
        <v>0</v>
      </c>
      <c r="FZ13">
        <v>0</v>
      </c>
      <c r="GA13" t="s">
        <v>219</v>
      </c>
      <c r="GB13" t="s">
        <v>219</v>
      </c>
      <c r="GC13" t="s">
        <v>219</v>
      </c>
      <c r="GD13" t="s">
        <v>219</v>
      </c>
      <c r="GE13" t="s">
        <v>219</v>
      </c>
      <c r="GF13" t="s">
        <v>219</v>
      </c>
      <c r="GG13" t="s">
        <v>219</v>
      </c>
      <c r="GH13" t="s">
        <v>219</v>
      </c>
      <c r="GI13" t="s">
        <v>219</v>
      </c>
      <c r="GJ13" t="s">
        <v>219</v>
      </c>
      <c r="GK13" t="s">
        <v>219</v>
      </c>
      <c r="GL13" t="s">
        <v>219</v>
      </c>
      <c r="GM13" t="s">
        <v>219</v>
      </c>
      <c r="GN13" t="s">
        <v>219</v>
      </c>
      <c r="GO13" t="s">
        <v>219</v>
      </c>
      <c r="GP13" t="s">
        <v>219</v>
      </c>
      <c r="GQ13" t="s">
        <v>219</v>
      </c>
      <c r="GR13" t="s">
        <v>219</v>
      </c>
      <c r="GS13" t="s">
        <v>219</v>
      </c>
      <c r="GT13" t="s">
        <v>219</v>
      </c>
      <c r="GU13" t="s">
        <v>219</v>
      </c>
      <c r="GV13" t="s">
        <v>219</v>
      </c>
      <c r="GW13" t="s">
        <v>219</v>
      </c>
      <c r="GX13" t="s">
        <v>219</v>
      </c>
      <c r="GY13" t="s">
        <v>219</v>
      </c>
      <c r="GZ13" t="s">
        <v>219</v>
      </c>
      <c r="HA13" t="s">
        <v>219</v>
      </c>
      <c r="HB13" t="s">
        <v>219</v>
      </c>
      <c r="HC13" t="s">
        <v>219</v>
      </c>
      <c r="HD13" t="s">
        <v>219</v>
      </c>
      <c r="HE13" t="s">
        <v>219</v>
      </c>
      <c r="HF13" t="s">
        <v>219</v>
      </c>
      <c r="HG13" t="s">
        <v>219</v>
      </c>
      <c r="HH13" t="s">
        <v>219</v>
      </c>
      <c r="HI13" t="s">
        <v>219</v>
      </c>
      <c r="HJ13">
        <v>0</v>
      </c>
    </row>
    <row r="14" spans="1:218">
      <c r="A14" t="s">
        <v>222</v>
      </c>
      <c r="B14" s="1">
        <v>44272</v>
      </c>
      <c r="C14" s="1">
        <v>44404</v>
      </c>
      <c r="D14">
        <v>0</v>
      </c>
      <c r="E14">
        <v>1</v>
      </c>
      <c r="F14">
        <v>0</v>
      </c>
      <c r="G14">
        <v>1</v>
      </c>
      <c r="H14">
        <v>1</v>
      </c>
      <c r="I14">
        <v>1</v>
      </c>
      <c r="J14">
        <v>0</v>
      </c>
      <c r="K14">
        <v>1</v>
      </c>
      <c r="L14">
        <v>0</v>
      </c>
      <c r="M14">
        <v>1</v>
      </c>
      <c r="N14">
        <v>1</v>
      </c>
      <c r="O14">
        <v>1</v>
      </c>
      <c r="P14">
        <v>1</v>
      </c>
      <c r="Q14">
        <v>0</v>
      </c>
      <c r="R14">
        <v>0</v>
      </c>
      <c r="S14">
        <v>0</v>
      </c>
      <c r="T14">
        <v>0</v>
      </c>
      <c r="U14" t="s">
        <v>219</v>
      </c>
      <c r="V14" t="s">
        <v>219</v>
      </c>
      <c r="W14" t="s">
        <v>219</v>
      </c>
      <c r="X14" t="s">
        <v>219</v>
      </c>
      <c r="Y14" t="s">
        <v>219</v>
      </c>
      <c r="Z14" t="s">
        <v>219</v>
      </c>
      <c r="AA14" t="s">
        <v>219</v>
      </c>
      <c r="AB14">
        <v>0</v>
      </c>
      <c r="AC14">
        <v>1</v>
      </c>
      <c r="AD14">
        <v>1</v>
      </c>
      <c r="AE14">
        <v>0</v>
      </c>
      <c r="AF14">
        <v>1</v>
      </c>
      <c r="AG14">
        <v>1</v>
      </c>
      <c r="AH14">
        <v>0</v>
      </c>
      <c r="AI14">
        <v>0</v>
      </c>
      <c r="AJ14">
        <v>0</v>
      </c>
      <c r="AK14">
        <v>0</v>
      </c>
      <c r="AL14">
        <v>1</v>
      </c>
      <c r="AM14">
        <v>1</v>
      </c>
      <c r="AN14">
        <v>1</v>
      </c>
      <c r="AO14">
        <v>0</v>
      </c>
      <c r="AP14">
        <v>0</v>
      </c>
      <c r="AQ14">
        <v>0</v>
      </c>
      <c r="AR14">
        <v>0</v>
      </c>
      <c r="AS14">
        <v>0</v>
      </c>
      <c r="AT14">
        <v>0</v>
      </c>
      <c r="AU14">
        <v>0</v>
      </c>
      <c r="AV14" t="s">
        <v>219</v>
      </c>
      <c r="AW14" t="s">
        <v>219</v>
      </c>
      <c r="AX14">
        <v>0</v>
      </c>
      <c r="AY14" t="s">
        <v>219</v>
      </c>
      <c r="AZ14" t="s">
        <v>219</v>
      </c>
      <c r="BA14" t="s">
        <v>219</v>
      </c>
      <c r="BB14" t="s">
        <v>219</v>
      </c>
      <c r="BC14" t="s">
        <v>219</v>
      </c>
      <c r="BD14" t="s">
        <v>219</v>
      </c>
      <c r="BE14" t="s">
        <v>219</v>
      </c>
      <c r="BF14" t="s">
        <v>219</v>
      </c>
      <c r="BG14" t="s">
        <v>219</v>
      </c>
      <c r="BH14">
        <v>0</v>
      </c>
      <c r="BI14">
        <v>0</v>
      </c>
      <c r="BJ14" t="s">
        <v>219</v>
      </c>
      <c r="BK14" t="s">
        <v>219</v>
      </c>
      <c r="BL14" t="s">
        <v>219</v>
      </c>
      <c r="BM14" t="s">
        <v>219</v>
      </c>
      <c r="BN14" t="s">
        <v>219</v>
      </c>
      <c r="BO14" t="s">
        <v>219</v>
      </c>
      <c r="BP14">
        <v>0</v>
      </c>
      <c r="BQ14">
        <v>1</v>
      </c>
      <c r="BR14">
        <v>1</v>
      </c>
      <c r="BS14">
        <v>0</v>
      </c>
      <c r="BT14">
        <v>0</v>
      </c>
      <c r="BU14">
        <v>0</v>
      </c>
      <c r="BV14">
        <v>1</v>
      </c>
      <c r="BW14">
        <v>1</v>
      </c>
      <c r="BX14">
        <v>1</v>
      </c>
      <c r="BY14">
        <v>0</v>
      </c>
      <c r="BZ14">
        <v>0</v>
      </c>
      <c r="CA14">
        <v>0</v>
      </c>
      <c r="CB14">
        <v>0</v>
      </c>
      <c r="CC14">
        <v>0</v>
      </c>
      <c r="CD14">
        <v>0</v>
      </c>
      <c r="CE14">
        <v>0</v>
      </c>
      <c r="CF14">
        <v>0</v>
      </c>
      <c r="CG14">
        <v>1</v>
      </c>
      <c r="CH14">
        <v>0</v>
      </c>
      <c r="CI14">
        <v>1</v>
      </c>
      <c r="CJ14" t="s">
        <v>219</v>
      </c>
      <c r="CK14" t="s">
        <v>219</v>
      </c>
      <c r="CL14" t="s">
        <v>219</v>
      </c>
      <c r="CM14" t="s">
        <v>219</v>
      </c>
      <c r="CN14" t="s">
        <v>219</v>
      </c>
      <c r="CO14" t="s">
        <v>219</v>
      </c>
      <c r="CP14" t="s">
        <v>219</v>
      </c>
      <c r="CQ14" t="s">
        <v>219</v>
      </c>
      <c r="CR14" t="s">
        <v>219</v>
      </c>
      <c r="CS14" t="s">
        <v>219</v>
      </c>
      <c r="CT14" t="s">
        <v>219</v>
      </c>
      <c r="CU14" t="s">
        <v>219</v>
      </c>
      <c r="CV14" t="s">
        <v>219</v>
      </c>
      <c r="CW14" t="s">
        <v>219</v>
      </c>
      <c r="CX14" t="s">
        <v>219</v>
      </c>
      <c r="CY14">
        <v>0</v>
      </c>
      <c r="CZ14">
        <v>1</v>
      </c>
      <c r="DA14">
        <v>1</v>
      </c>
      <c r="DB14">
        <v>1</v>
      </c>
      <c r="DC14">
        <v>1</v>
      </c>
      <c r="DD14">
        <v>1</v>
      </c>
      <c r="DE14">
        <v>0</v>
      </c>
      <c r="DF14">
        <v>1</v>
      </c>
      <c r="DG14">
        <v>1</v>
      </c>
      <c r="DH14">
        <v>0</v>
      </c>
      <c r="DI14">
        <v>1</v>
      </c>
      <c r="DJ14">
        <v>0</v>
      </c>
      <c r="DK14">
        <v>1</v>
      </c>
      <c r="DL14">
        <v>0</v>
      </c>
      <c r="DM14" t="s">
        <v>219</v>
      </c>
      <c r="DN14" t="s">
        <v>219</v>
      </c>
      <c r="DO14" t="s">
        <v>219</v>
      </c>
      <c r="DP14" t="s">
        <v>219</v>
      </c>
      <c r="DQ14" t="s">
        <v>219</v>
      </c>
      <c r="DR14">
        <v>0</v>
      </c>
      <c r="DS14">
        <v>0</v>
      </c>
      <c r="DT14">
        <v>0</v>
      </c>
      <c r="DU14" t="s">
        <v>219</v>
      </c>
      <c r="DV14" t="s">
        <v>219</v>
      </c>
      <c r="DW14" t="s">
        <v>219</v>
      </c>
      <c r="DX14" t="s">
        <v>219</v>
      </c>
      <c r="DY14" t="s">
        <v>219</v>
      </c>
      <c r="DZ14" t="s">
        <v>219</v>
      </c>
      <c r="EA14" t="s">
        <v>219</v>
      </c>
      <c r="EB14" t="s">
        <v>219</v>
      </c>
      <c r="EC14" t="s">
        <v>219</v>
      </c>
      <c r="ED14">
        <v>1</v>
      </c>
      <c r="EE14">
        <v>1</v>
      </c>
      <c r="EF14">
        <v>1</v>
      </c>
      <c r="EG14">
        <v>0</v>
      </c>
      <c r="EH14">
        <v>1</v>
      </c>
      <c r="EI14">
        <v>0</v>
      </c>
      <c r="EJ14">
        <v>0</v>
      </c>
      <c r="EK14" t="s">
        <v>219</v>
      </c>
      <c r="EL14" t="s">
        <v>219</v>
      </c>
      <c r="EM14" t="s">
        <v>219</v>
      </c>
      <c r="EN14" t="s">
        <v>219</v>
      </c>
      <c r="EO14" t="s">
        <v>219</v>
      </c>
      <c r="EP14">
        <v>1</v>
      </c>
      <c r="EQ14">
        <v>1</v>
      </c>
      <c r="ER14">
        <v>1</v>
      </c>
      <c r="ES14">
        <v>0</v>
      </c>
      <c r="ET14">
        <v>1</v>
      </c>
      <c r="EU14">
        <v>0</v>
      </c>
      <c r="EV14">
        <v>1</v>
      </c>
      <c r="EW14">
        <v>1</v>
      </c>
      <c r="EX14">
        <v>0</v>
      </c>
      <c r="EY14">
        <v>1</v>
      </c>
      <c r="EZ14">
        <v>0</v>
      </c>
      <c r="FA14">
        <v>0</v>
      </c>
      <c r="FB14">
        <v>0</v>
      </c>
      <c r="FC14">
        <v>1</v>
      </c>
      <c r="FD14">
        <v>1</v>
      </c>
      <c r="FE14">
        <v>1</v>
      </c>
      <c r="FF14">
        <v>0</v>
      </c>
      <c r="FG14">
        <v>1</v>
      </c>
      <c r="FH14">
        <v>1</v>
      </c>
      <c r="FI14">
        <v>0</v>
      </c>
      <c r="FJ14">
        <v>0</v>
      </c>
      <c r="FK14">
        <v>0</v>
      </c>
      <c r="FL14">
        <v>0</v>
      </c>
      <c r="FM14">
        <v>0</v>
      </c>
      <c r="FN14">
        <v>0</v>
      </c>
      <c r="FO14">
        <v>0</v>
      </c>
      <c r="FP14" t="s">
        <v>219</v>
      </c>
      <c r="FQ14" t="s">
        <v>219</v>
      </c>
      <c r="FR14" t="s">
        <v>219</v>
      </c>
      <c r="FS14" t="s">
        <v>219</v>
      </c>
      <c r="FT14" t="s">
        <v>219</v>
      </c>
      <c r="FU14" t="s">
        <v>219</v>
      </c>
      <c r="FV14" t="s">
        <v>219</v>
      </c>
      <c r="FW14" t="s">
        <v>219</v>
      </c>
      <c r="FX14" t="s">
        <v>219</v>
      </c>
      <c r="FY14">
        <v>0</v>
      </c>
      <c r="FZ14">
        <v>0</v>
      </c>
      <c r="GA14" t="s">
        <v>219</v>
      </c>
      <c r="GB14" t="s">
        <v>219</v>
      </c>
      <c r="GC14" t="s">
        <v>219</v>
      </c>
      <c r="GD14" t="s">
        <v>219</v>
      </c>
      <c r="GE14" t="s">
        <v>219</v>
      </c>
      <c r="GF14" t="s">
        <v>219</v>
      </c>
      <c r="GG14" t="s">
        <v>219</v>
      </c>
      <c r="GH14" t="s">
        <v>219</v>
      </c>
      <c r="GI14" t="s">
        <v>219</v>
      </c>
      <c r="GJ14" t="s">
        <v>219</v>
      </c>
      <c r="GK14" t="s">
        <v>219</v>
      </c>
      <c r="GL14" t="s">
        <v>219</v>
      </c>
      <c r="GM14" t="s">
        <v>219</v>
      </c>
      <c r="GN14" t="s">
        <v>219</v>
      </c>
      <c r="GO14" t="s">
        <v>219</v>
      </c>
      <c r="GP14" t="s">
        <v>219</v>
      </c>
      <c r="GQ14" t="s">
        <v>219</v>
      </c>
      <c r="GR14" t="s">
        <v>219</v>
      </c>
      <c r="GS14" t="s">
        <v>219</v>
      </c>
      <c r="GT14" t="s">
        <v>219</v>
      </c>
      <c r="GU14" t="s">
        <v>219</v>
      </c>
      <c r="GV14" t="s">
        <v>219</v>
      </c>
      <c r="GW14" t="s">
        <v>219</v>
      </c>
      <c r="GX14" t="s">
        <v>219</v>
      </c>
      <c r="GY14" t="s">
        <v>219</v>
      </c>
      <c r="GZ14" t="s">
        <v>219</v>
      </c>
      <c r="HA14" t="s">
        <v>219</v>
      </c>
      <c r="HB14" t="s">
        <v>219</v>
      </c>
      <c r="HC14" t="s">
        <v>219</v>
      </c>
      <c r="HD14" t="s">
        <v>219</v>
      </c>
      <c r="HE14" t="s">
        <v>219</v>
      </c>
      <c r="HF14" t="s">
        <v>219</v>
      </c>
      <c r="HG14" t="s">
        <v>219</v>
      </c>
      <c r="HH14" t="s">
        <v>219</v>
      </c>
      <c r="HI14" t="s">
        <v>219</v>
      </c>
      <c r="HJ14">
        <v>0</v>
      </c>
    </row>
    <row r="15" spans="1:218">
      <c r="A15" t="s">
        <v>222</v>
      </c>
      <c r="B15" s="1">
        <v>44405</v>
      </c>
      <c r="C15" s="1">
        <v>44406</v>
      </c>
      <c r="D15">
        <v>0</v>
      </c>
      <c r="E15">
        <v>1</v>
      </c>
      <c r="F15">
        <v>0</v>
      </c>
      <c r="G15">
        <v>1</v>
      </c>
      <c r="H15">
        <v>1</v>
      </c>
      <c r="I15">
        <v>1</v>
      </c>
      <c r="J15">
        <v>0</v>
      </c>
      <c r="K15">
        <v>1</v>
      </c>
      <c r="L15">
        <v>0</v>
      </c>
      <c r="M15">
        <v>1</v>
      </c>
      <c r="N15">
        <v>1</v>
      </c>
      <c r="O15">
        <v>1</v>
      </c>
      <c r="P15">
        <v>1</v>
      </c>
      <c r="Q15">
        <v>0</v>
      </c>
      <c r="R15">
        <v>0</v>
      </c>
      <c r="S15">
        <v>0</v>
      </c>
      <c r="T15">
        <v>0</v>
      </c>
      <c r="U15" t="s">
        <v>219</v>
      </c>
      <c r="V15" t="s">
        <v>219</v>
      </c>
      <c r="W15" t="s">
        <v>219</v>
      </c>
      <c r="X15" t="s">
        <v>219</v>
      </c>
      <c r="Y15" t="s">
        <v>219</v>
      </c>
      <c r="Z15" t="s">
        <v>219</v>
      </c>
      <c r="AA15" t="s">
        <v>219</v>
      </c>
      <c r="AB15">
        <v>0</v>
      </c>
      <c r="AC15">
        <v>1</v>
      </c>
      <c r="AD15">
        <v>1</v>
      </c>
      <c r="AE15">
        <v>0</v>
      </c>
      <c r="AF15">
        <v>1</v>
      </c>
      <c r="AG15">
        <v>1</v>
      </c>
      <c r="AH15">
        <v>0</v>
      </c>
      <c r="AI15">
        <v>0</v>
      </c>
      <c r="AJ15">
        <v>0</v>
      </c>
      <c r="AK15">
        <v>0</v>
      </c>
      <c r="AL15">
        <v>1</v>
      </c>
      <c r="AM15">
        <v>1</v>
      </c>
      <c r="AN15">
        <v>1</v>
      </c>
      <c r="AO15">
        <v>0</v>
      </c>
      <c r="AP15">
        <v>0</v>
      </c>
      <c r="AQ15">
        <v>0</v>
      </c>
      <c r="AR15">
        <v>0</v>
      </c>
      <c r="AS15">
        <v>1</v>
      </c>
      <c r="AT15">
        <v>0</v>
      </c>
      <c r="AU15">
        <v>0</v>
      </c>
      <c r="AV15" t="s">
        <v>219</v>
      </c>
      <c r="AW15" t="s">
        <v>219</v>
      </c>
      <c r="AX15">
        <v>1</v>
      </c>
      <c r="AY15">
        <v>1</v>
      </c>
      <c r="AZ15">
        <v>0</v>
      </c>
      <c r="BA15">
        <v>1</v>
      </c>
      <c r="BB15">
        <v>0</v>
      </c>
      <c r="BC15">
        <v>0</v>
      </c>
      <c r="BD15">
        <v>0</v>
      </c>
      <c r="BE15">
        <v>0</v>
      </c>
      <c r="BF15">
        <v>0</v>
      </c>
      <c r="BG15">
        <v>1</v>
      </c>
      <c r="BH15">
        <v>0</v>
      </c>
      <c r="BI15">
        <v>0</v>
      </c>
      <c r="BJ15" t="s">
        <v>219</v>
      </c>
      <c r="BK15" t="s">
        <v>219</v>
      </c>
      <c r="BL15" t="s">
        <v>219</v>
      </c>
      <c r="BM15" t="s">
        <v>219</v>
      </c>
      <c r="BN15" t="s">
        <v>219</v>
      </c>
      <c r="BO15" t="s">
        <v>219</v>
      </c>
      <c r="BP15">
        <v>0</v>
      </c>
      <c r="BQ15">
        <v>1</v>
      </c>
      <c r="BR15">
        <v>1</v>
      </c>
      <c r="BS15">
        <v>0</v>
      </c>
      <c r="BT15">
        <v>0</v>
      </c>
      <c r="BU15">
        <v>0</v>
      </c>
      <c r="BV15">
        <v>1</v>
      </c>
      <c r="BW15">
        <v>1</v>
      </c>
      <c r="BX15">
        <v>1</v>
      </c>
      <c r="BY15">
        <v>0</v>
      </c>
      <c r="BZ15">
        <v>0</v>
      </c>
      <c r="CA15">
        <v>0</v>
      </c>
      <c r="CB15">
        <v>0</v>
      </c>
      <c r="CC15">
        <v>0</v>
      </c>
      <c r="CD15">
        <v>0</v>
      </c>
      <c r="CE15">
        <v>0</v>
      </c>
      <c r="CF15">
        <v>0</v>
      </c>
      <c r="CG15">
        <v>1</v>
      </c>
      <c r="CH15">
        <v>0</v>
      </c>
      <c r="CI15">
        <v>1</v>
      </c>
      <c r="CJ15" t="s">
        <v>219</v>
      </c>
      <c r="CK15" t="s">
        <v>219</v>
      </c>
      <c r="CL15" t="s">
        <v>219</v>
      </c>
      <c r="CM15" t="s">
        <v>219</v>
      </c>
      <c r="CN15" t="s">
        <v>219</v>
      </c>
      <c r="CO15" t="s">
        <v>219</v>
      </c>
      <c r="CP15" t="s">
        <v>219</v>
      </c>
      <c r="CQ15" t="s">
        <v>219</v>
      </c>
      <c r="CR15" t="s">
        <v>219</v>
      </c>
      <c r="CS15" t="s">
        <v>219</v>
      </c>
      <c r="CT15" t="s">
        <v>219</v>
      </c>
      <c r="CU15" t="s">
        <v>219</v>
      </c>
      <c r="CV15" t="s">
        <v>219</v>
      </c>
      <c r="CW15" t="s">
        <v>219</v>
      </c>
      <c r="CX15" t="s">
        <v>219</v>
      </c>
      <c r="CY15">
        <v>0</v>
      </c>
      <c r="CZ15">
        <v>1</v>
      </c>
      <c r="DA15">
        <v>1</v>
      </c>
      <c r="DB15">
        <v>1</v>
      </c>
      <c r="DC15">
        <v>1</v>
      </c>
      <c r="DD15">
        <v>1</v>
      </c>
      <c r="DE15">
        <v>0</v>
      </c>
      <c r="DF15">
        <v>1</v>
      </c>
      <c r="DG15">
        <v>1</v>
      </c>
      <c r="DH15">
        <v>0</v>
      </c>
      <c r="DI15">
        <v>1</v>
      </c>
      <c r="DJ15">
        <v>0</v>
      </c>
      <c r="DK15">
        <v>1</v>
      </c>
      <c r="DL15">
        <v>0</v>
      </c>
      <c r="DM15" t="s">
        <v>219</v>
      </c>
      <c r="DN15" t="s">
        <v>219</v>
      </c>
      <c r="DO15" t="s">
        <v>219</v>
      </c>
      <c r="DP15" t="s">
        <v>219</v>
      </c>
      <c r="DQ15" t="s">
        <v>219</v>
      </c>
      <c r="DR15">
        <v>0</v>
      </c>
      <c r="DS15">
        <v>0</v>
      </c>
      <c r="DT15">
        <v>0</v>
      </c>
      <c r="DU15" t="s">
        <v>219</v>
      </c>
      <c r="DV15" t="s">
        <v>219</v>
      </c>
      <c r="DW15" t="s">
        <v>219</v>
      </c>
      <c r="DX15" t="s">
        <v>219</v>
      </c>
      <c r="DY15" t="s">
        <v>219</v>
      </c>
      <c r="DZ15" t="s">
        <v>219</v>
      </c>
      <c r="EA15" t="s">
        <v>219</v>
      </c>
      <c r="EB15" t="s">
        <v>219</v>
      </c>
      <c r="EC15" t="s">
        <v>219</v>
      </c>
      <c r="ED15">
        <v>1</v>
      </c>
      <c r="EE15">
        <v>1</v>
      </c>
      <c r="EF15">
        <v>1</v>
      </c>
      <c r="EG15">
        <v>0</v>
      </c>
      <c r="EH15">
        <v>1</v>
      </c>
      <c r="EI15">
        <v>0</v>
      </c>
      <c r="EJ15">
        <v>0</v>
      </c>
      <c r="EK15" t="s">
        <v>219</v>
      </c>
      <c r="EL15" t="s">
        <v>219</v>
      </c>
      <c r="EM15" t="s">
        <v>219</v>
      </c>
      <c r="EN15" t="s">
        <v>219</v>
      </c>
      <c r="EO15" t="s">
        <v>219</v>
      </c>
      <c r="EP15">
        <v>1</v>
      </c>
      <c r="EQ15">
        <v>1</v>
      </c>
      <c r="ER15">
        <v>1</v>
      </c>
      <c r="ES15">
        <v>0</v>
      </c>
      <c r="ET15">
        <v>1</v>
      </c>
      <c r="EU15">
        <v>0</v>
      </c>
      <c r="EV15">
        <v>1</v>
      </c>
      <c r="EW15">
        <v>1</v>
      </c>
      <c r="EX15">
        <v>0</v>
      </c>
      <c r="EY15">
        <v>1</v>
      </c>
      <c r="EZ15">
        <v>0</v>
      </c>
      <c r="FA15">
        <v>0</v>
      </c>
      <c r="FB15">
        <v>0</v>
      </c>
      <c r="FC15">
        <v>1</v>
      </c>
      <c r="FD15">
        <v>1</v>
      </c>
      <c r="FE15">
        <v>1</v>
      </c>
      <c r="FF15">
        <v>0</v>
      </c>
      <c r="FG15">
        <v>1</v>
      </c>
      <c r="FH15">
        <v>1</v>
      </c>
      <c r="FI15">
        <v>0</v>
      </c>
      <c r="FJ15">
        <v>0</v>
      </c>
      <c r="FK15">
        <v>0</v>
      </c>
      <c r="FL15">
        <v>0</v>
      </c>
      <c r="FM15">
        <v>0</v>
      </c>
      <c r="FN15">
        <v>0</v>
      </c>
      <c r="FO15">
        <v>0</v>
      </c>
      <c r="FP15" t="s">
        <v>219</v>
      </c>
      <c r="FQ15" t="s">
        <v>219</v>
      </c>
      <c r="FR15" t="s">
        <v>219</v>
      </c>
      <c r="FS15" t="s">
        <v>219</v>
      </c>
      <c r="FT15" t="s">
        <v>219</v>
      </c>
      <c r="FU15" t="s">
        <v>219</v>
      </c>
      <c r="FV15" t="s">
        <v>219</v>
      </c>
      <c r="FW15" t="s">
        <v>219</v>
      </c>
      <c r="FX15" t="s">
        <v>219</v>
      </c>
      <c r="FY15">
        <v>0</v>
      </c>
      <c r="FZ15">
        <v>0</v>
      </c>
      <c r="GA15" t="s">
        <v>219</v>
      </c>
      <c r="GB15" t="s">
        <v>219</v>
      </c>
      <c r="GC15" t="s">
        <v>219</v>
      </c>
      <c r="GD15" t="s">
        <v>219</v>
      </c>
      <c r="GE15" t="s">
        <v>219</v>
      </c>
      <c r="GF15" t="s">
        <v>219</v>
      </c>
      <c r="GG15" t="s">
        <v>219</v>
      </c>
      <c r="GH15" t="s">
        <v>219</v>
      </c>
      <c r="GI15" t="s">
        <v>219</v>
      </c>
      <c r="GJ15" t="s">
        <v>219</v>
      </c>
      <c r="GK15" t="s">
        <v>219</v>
      </c>
      <c r="GL15" t="s">
        <v>219</v>
      </c>
      <c r="GM15" t="s">
        <v>219</v>
      </c>
      <c r="GN15" t="s">
        <v>219</v>
      </c>
      <c r="GO15" t="s">
        <v>219</v>
      </c>
      <c r="GP15" t="s">
        <v>219</v>
      </c>
      <c r="GQ15" t="s">
        <v>219</v>
      </c>
      <c r="GR15" t="s">
        <v>219</v>
      </c>
      <c r="GS15" t="s">
        <v>219</v>
      </c>
      <c r="GT15" t="s">
        <v>219</v>
      </c>
      <c r="GU15" t="s">
        <v>219</v>
      </c>
      <c r="GV15" t="s">
        <v>219</v>
      </c>
      <c r="GW15" t="s">
        <v>219</v>
      </c>
      <c r="GX15" t="s">
        <v>219</v>
      </c>
      <c r="GY15" t="s">
        <v>219</v>
      </c>
      <c r="GZ15" t="s">
        <v>219</v>
      </c>
      <c r="HA15" t="s">
        <v>219</v>
      </c>
      <c r="HB15" t="s">
        <v>219</v>
      </c>
      <c r="HC15" t="s">
        <v>219</v>
      </c>
      <c r="HD15" t="s">
        <v>219</v>
      </c>
      <c r="HE15" t="s">
        <v>219</v>
      </c>
      <c r="HF15" t="s">
        <v>219</v>
      </c>
      <c r="HG15" t="s">
        <v>219</v>
      </c>
      <c r="HH15" t="s">
        <v>219</v>
      </c>
      <c r="HI15" t="s">
        <v>219</v>
      </c>
      <c r="HJ15">
        <v>0</v>
      </c>
    </row>
    <row r="16" spans="1:218">
      <c r="A16" t="s">
        <v>222</v>
      </c>
      <c r="B16" s="1">
        <v>44407</v>
      </c>
      <c r="C16" s="1">
        <v>44423</v>
      </c>
      <c r="D16">
        <v>0</v>
      </c>
      <c r="E16">
        <v>1</v>
      </c>
      <c r="F16">
        <v>0</v>
      </c>
      <c r="G16">
        <v>1</v>
      </c>
      <c r="H16">
        <v>1</v>
      </c>
      <c r="I16">
        <v>1</v>
      </c>
      <c r="J16">
        <v>0</v>
      </c>
      <c r="K16">
        <v>1</v>
      </c>
      <c r="L16">
        <v>0</v>
      </c>
      <c r="M16">
        <v>1</v>
      </c>
      <c r="N16">
        <v>1</v>
      </c>
      <c r="O16">
        <v>1</v>
      </c>
      <c r="P16">
        <v>1</v>
      </c>
      <c r="Q16">
        <v>0</v>
      </c>
      <c r="R16">
        <v>0</v>
      </c>
      <c r="S16">
        <v>0</v>
      </c>
      <c r="T16">
        <v>0</v>
      </c>
      <c r="U16" t="s">
        <v>219</v>
      </c>
      <c r="V16" t="s">
        <v>219</v>
      </c>
      <c r="W16" t="s">
        <v>219</v>
      </c>
      <c r="X16" t="s">
        <v>219</v>
      </c>
      <c r="Y16" t="s">
        <v>219</v>
      </c>
      <c r="Z16" t="s">
        <v>219</v>
      </c>
      <c r="AA16" t="s">
        <v>219</v>
      </c>
      <c r="AB16">
        <v>0</v>
      </c>
      <c r="AC16">
        <v>1</v>
      </c>
      <c r="AD16">
        <v>1</v>
      </c>
      <c r="AE16">
        <v>0</v>
      </c>
      <c r="AF16">
        <v>1</v>
      </c>
      <c r="AG16">
        <v>1</v>
      </c>
      <c r="AH16">
        <v>0</v>
      </c>
      <c r="AI16">
        <v>0</v>
      </c>
      <c r="AJ16">
        <v>0</v>
      </c>
      <c r="AK16">
        <v>0</v>
      </c>
      <c r="AL16">
        <v>1</v>
      </c>
      <c r="AM16">
        <v>1</v>
      </c>
      <c r="AN16">
        <v>1</v>
      </c>
      <c r="AO16">
        <v>0</v>
      </c>
      <c r="AP16">
        <v>0</v>
      </c>
      <c r="AQ16">
        <v>0</v>
      </c>
      <c r="AR16">
        <v>0</v>
      </c>
      <c r="AS16">
        <v>1</v>
      </c>
      <c r="AT16">
        <v>0</v>
      </c>
      <c r="AU16">
        <v>0</v>
      </c>
      <c r="AV16" t="s">
        <v>219</v>
      </c>
      <c r="AW16" t="s">
        <v>219</v>
      </c>
      <c r="AX16">
        <v>1</v>
      </c>
      <c r="AY16">
        <v>1</v>
      </c>
      <c r="AZ16">
        <v>0</v>
      </c>
      <c r="BA16">
        <v>1</v>
      </c>
      <c r="BB16">
        <v>0</v>
      </c>
      <c r="BC16">
        <v>0</v>
      </c>
      <c r="BD16">
        <v>0</v>
      </c>
      <c r="BE16">
        <v>0</v>
      </c>
      <c r="BF16">
        <v>0</v>
      </c>
      <c r="BG16">
        <v>1</v>
      </c>
      <c r="BH16">
        <v>0</v>
      </c>
      <c r="BI16">
        <v>0</v>
      </c>
      <c r="BJ16" t="s">
        <v>219</v>
      </c>
      <c r="BK16" t="s">
        <v>219</v>
      </c>
      <c r="BL16" t="s">
        <v>219</v>
      </c>
      <c r="BM16" t="s">
        <v>219</v>
      </c>
      <c r="BN16" t="s">
        <v>219</v>
      </c>
      <c r="BO16" t="s">
        <v>219</v>
      </c>
      <c r="BP16">
        <v>0</v>
      </c>
      <c r="BQ16">
        <v>1</v>
      </c>
      <c r="BR16">
        <v>1</v>
      </c>
      <c r="BS16">
        <v>0</v>
      </c>
      <c r="BT16">
        <v>0</v>
      </c>
      <c r="BU16">
        <v>0</v>
      </c>
      <c r="BV16">
        <v>1</v>
      </c>
      <c r="BW16">
        <v>1</v>
      </c>
      <c r="BX16">
        <v>1</v>
      </c>
      <c r="BY16">
        <v>0</v>
      </c>
      <c r="BZ16">
        <v>0</v>
      </c>
      <c r="CA16">
        <v>0</v>
      </c>
      <c r="CB16">
        <v>0</v>
      </c>
      <c r="CC16">
        <v>0</v>
      </c>
      <c r="CD16">
        <v>0</v>
      </c>
      <c r="CE16">
        <v>0</v>
      </c>
      <c r="CF16">
        <v>0</v>
      </c>
      <c r="CG16">
        <v>1</v>
      </c>
      <c r="CH16">
        <v>0</v>
      </c>
      <c r="CI16">
        <v>1</v>
      </c>
      <c r="CJ16" t="s">
        <v>219</v>
      </c>
      <c r="CK16" t="s">
        <v>219</v>
      </c>
      <c r="CL16" t="s">
        <v>219</v>
      </c>
      <c r="CM16" t="s">
        <v>219</v>
      </c>
      <c r="CN16" t="s">
        <v>219</v>
      </c>
      <c r="CO16" t="s">
        <v>219</v>
      </c>
      <c r="CP16" t="s">
        <v>219</v>
      </c>
      <c r="CQ16" t="s">
        <v>219</v>
      </c>
      <c r="CR16" t="s">
        <v>219</v>
      </c>
      <c r="CS16" t="s">
        <v>219</v>
      </c>
      <c r="CT16" t="s">
        <v>219</v>
      </c>
      <c r="CU16" t="s">
        <v>219</v>
      </c>
      <c r="CV16" t="s">
        <v>219</v>
      </c>
      <c r="CW16" t="s">
        <v>219</v>
      </c>
      <c r="CX16" t="s">
        <v>219</v>
      </c>
      <c r="CY16">
        <v>0</v>
      </c>
      <c r="CZ16">
        <v>1</v>
      </c>
      <c r="DA16">
        <v>1</v>
      </c>
      <c r="DB16">
        <v>1</v>
      </c>
      <c r="DC16">
        <v>1</v>
      </c>
      <c r="DD16">
        <v>1</v>
      </c>
      <c r="DE16">
        <v>0</v>
      </c>
      <c r="DF16">
        <v>1</v>
      </c>
      <c r="DG16">
        <v>1</v>
      </c>
      <c r="DH16">
        <v>0</v>
      </c>
      <c r="DI16">
        <v>1</v>
      </c>
      <c r="DJ16">
        <v>0</v>
      </c>
      <c r="DK16">
        <v>1</v>
      </c>
      <c r="DL16">
        <v>0</v>
      </c>
      <c r="DM16" t="s">
        <v>219</v>
      </c>
      <c r="DN16" t="s">
        <v>219</v>
      </c>
      <c r="DO16" t="s">
        <v>219</v>
      </c>
      <c r="DP16" t="s">
        <v>219</v>
      </c>
      <c r="DQ16" t="s">
        <v>219</v>
      </c>
      <c r="DR16">
        <v>0</v>
      </c>
      <c r="DS16">
        <v>0</v>
      </c>
      <c r="DT16">
        <v>0</v>
      </c>
      <c r="DU16" t="s">
        <v>219</v>
      </c>
      <c r="DV16" t="s">
        <v>219</v>
      </c>
      <c r="DW16" t="s">
        <v>219</v>
      </c>
      <c r="DX16" t="s">
        <v>219</v>
      </c>
      <c r="DY16" t="s">
        <v>219</v>
      </c>
      <c r="DZ16" t="s">
        <v>219</v>
      </c>
      <c r="EA16" t="s">
        <v>219</v>
      </c>
      <c r="EB16" t="s">
        <v>219</v>
      </c>
      <c r="EC16" t="s">
        <v>219</v>
      </c>
      <c r="ED16">
        <v>1</v>
      </c>
      <c r="EE16">
        <v>1</v>
      </c>
      <c r="EF16">
        <v>1</v>
      </c>
      <c r="EG16">
        <v>0</v>
      </c>
      <c r="EH16">
        <v>1</v>
      </c>
      <c r="EI16">
        <v>0</v>
      </c>
      <c r="EJ16">
        <v>0</v>
      </c>
      <c r="EK16" t="s">
        <v>219</v>
      </c>
      <c r="EL16" t="s">
        <v>219</v>
      </c>
      <c r="EM16" t="s">
        <v>219</v>
      </c>
      <c r="EN16" t="s">
        <v>219</v>
      </c>
      <c r="EO16" t="s">
        <v>219</v>
      </c>
      <c r="EP16">
        <v>1</v>
      </c>
      <c r="EQ16">
        <v>1</v>
      </c>
      <c r="ER16">
        <v>1</v>
      </c>
      <c r="ES16">
        <v>0</v>
      </c>
      <c r="ET16">
        <v>1</v>
      </c>
      <c r="EU16">
        <v>0</v>
      </c>
      <c r="EV16">
        <v>1</v>
      </c>
      <c r="EW16">
        <v>1</v>
      </c>
      <c r="EX16">
        <v>0</v>
      </c>
      <c r="EY16">
        <v>1</v>
      </c>
      <c r="EZ16">
        <v>0</v>
      </c>
      <c r="FA16">
        <v>0</v>
      </c>
      <c r="FB16">
        <v>0</v>
      </c>
      <c r="FC16">
        <v>1</v>
      </c>
      <c r="FD16">
        <v>1</v>
      </c>
      <c r="FE16">
        <v>1</v>
      </c>
      <c r="FF16">
        <v>0</v>
      </c>
      <c r="FG16">
        <v>1</v>
      </c>
      <c r="FH16">
        <v>1</v>
      </c>
      <c r="FI16">
        <v>0</v>
      </c>
      <c r="FJ16">
        <v>0</v>
      </c>
      <c r="FK16">
        <v>0</v>
      </c>
      <c r="FL16">
        <v>0</v>
      </c>
      <c r="FM16">
        <v>0</v>
      </c>
      <c r="FN16">
        <v>0</v>
      </c>
      <c r="FO16">
        <v>0</v>
      </c>
      <c r="FP16" t="s">
        <v>219</v>
      </c>
      <c r="FQ16" t="s">
        <v>219</v>
      </c>
      <c r="FR16" t="s">
        <v>219</v>
      </c>
      <c r="FS16" t="s">
        <v>219</v>
      </c>
      <c r="FT16" t="s">
        <v>219</v>
      </c>
      <c r="FU16" t="s">
        <v>219</v>
      </c>
      <c r="FV16" t="s">
        <v>219</v>
      </c>
      <c r="FW16" t="s">
        <v>219</v>
      </c>
      <c r="FX16" t="s">
        <v>219</v>
      </c>
      <c r="FY16">
        <v>0</v>
      </c>
      <c r="FZ16">
        <v>0</v>
      </c>
      <c r="GA16" t="s">
        <v>219</v>
      </c>
      <c r="GB16" t="s">
        <v>219</v>
      </c>
      <c r="GC16" t="s">
        <v>219</v>
      </c>
      <c r="GD16" t="s">
        <v>219</v>
      </c>
      <c r="GE16" t="s">
        <v>219</v>
      </c>
      <c r="GF16" t="s">
        <v>219</v>
      </c>
      <c r="GG16" t="s">
        <v>219</v>
      </c>
      <c r="GH16" t="s">
        <v>219</v>
      </c>
      <c r="GI16" t="s">
        <v>219</v>
      </c>
      <c r="GJ16" t="s">
        <v>219</v>
      </c>
      <c r="GK16" t="s">
        <v>219</v>
      </c>
      <c r="GL16" t="s">
        <v>219</v>
      </c>
      <c r="GM16" t="s">
        <v>219</v>
      </c>
      <c r="GN16" t="s">
        <v>219</v>
      </c>
      <c r="GO16" t="s">
        <v>219</v>
      </c>
      <c r="GP16" t="s">
        <v>219</v>
      </c>
      <c r="GQ16" t="s">
        <v>219</v>
      </c>
      <c r="GR16" t="s">
        <v>219</v>
      </c>
      <c r="GS16" t="s">
        <v>219</v>
      </c>
      <c r="GT16" t="s">
        <v>219</v>
      </c>
      <c r="GU16" t="s">
        <v>219</v>
      </c>
      <c r="GV16" t="s">
        <v>219</v>
      </c>
      <c r="GW16" t="s">
        <v>219</v>
      </c>
      <c r="GX16" t="s">
        <v>219</v>
      </c>
      <c r="GY16" t="s">
        <v>219</v>
      </c>
      <c r="GZ16" t="s">
        <v>219</v>
      </c>
      <c r="HA16" t="s">
        <v>219</v>
      </c>
      <c r="HB16" t="s">
        <v>219</v>
      </c>
      <c r="HC16" t="s">
        <v>219</v>
      </c>
      <c r="HD16" t="s">
        <v>219</v>
      </c>
      <c r="HE16" t="s">
        <v>219</v>
      </c>
      <c r="HF16" t="s">
        <v>219</v>
      </c>
      <c r="HG16" t="s">
        <v>219</v>
      </c>
      <c r="HH16" t="s">
        <v>219</v>
      </c>
      <c r="HI16" t="s">
        <v>219</v>
      </c>
      <c r="HJ16">
        <v>0</v>
      </c>
    </row>
    <row r="17" spans="1:218">
      <c r="A17" t="s">
        <v>222</v>
      </c>
      <c r="B17" s="1">
        <v>44424</v>
      </c>
      <c r="C17" s="1">
        <v>44574</v>
      </c>
      <c r="D17">
        <v>0</v>
      </c>
      <c r="E17">
        <v>1</v>
      </c>
      <c r="F17">
        <v>0</v>
      </c>
      <c r="G17">
        <v>1</v>
      </c>
      <c r="H17">
        <v>1</v>
      </c>
      <c r="I17">
        <v>1</v>
      </c>
      <c r="J17">
        <v>0</v>
      </c>
      <c r="K17">
        <v>1</v>
      </c>
      <c r="L17">
        <v>0</v>
      </c>
      <c r="M17">
        <v>1</v>
      </c>
      <c r="N17">
        <v>1</v>
      </c>
      <c r="O17">
        <v>1</v>
      </c>
      <c r="P17">
        <v>1</v>
      </c>
      <c r="Q17">
        <v>0</v>
      </c>
      <c r="R17">
        <v>1</v>
      </c>
      <c r="S17">
        <v>0</v>
      </c>
      <c r="T17">
        <v>0</v>
      </c>
      <c r="U17" t="s">
        <v>219</v>
      </c>
      <c r="V17" t="s">
        <v>219</v>
      </c>
      <c r="W17" t="s">
        <v>219</v>
      </c>
      <c r="X17" t="s">
        <v>219</v>
      </c>
      <c r="Y17" t="s">
        <v>219</v>
      </c>
      <c r="Z17" t="s">
        <v>219</v>
      </c>
      <c r="AA17" t="s">
        <v>219</v>
      </c>
      <c r="AB17">
        <v>0</v>
      </c>
      <c r="AC17">
        <v>1</v>
      </c>
      <c r="AD17">
        <v>1</v>
      </c>
      <c r="AE17">
        <v>0</v>
      </c>
      <c r="AF17">
        <v>1</v>
      </c>
      <c r="AG17">
        <v>1</v>
      </c>
      <c r="AH17">
        <v>0</v>
      </c>
      <c r="AI17">
        <v>0</v>
      </c>
      <c r="AJ17">
        <v>0</v>
      </c>
      <c r="AK17">
        <v>0</v>
      </c>
      <c r="AL17">
        <v>1</v>
      </c>
      <c r="AM17">
        <v>1</v>
      </c>
      <c r="AN17">
        <v>1</v>
      </c>
      <c r="AO17">
        <v>0</v>
      </c>
      <c r="AP17">
        <v>0</v>
      </c>
      <c r="AQ17">
        <v>0</v>
      </c>
      <c r="AR17">
        <v>0</v>
      </c>
      <c r="AS17">
        <v>1</v>
      </c>
      <c r="AT17">
        <v>0</v>
      </c>
      <c r="AU17">
        <v>0</v>
      </c>
      <c r="AV17" t="s">
        <v>219</v>
      </c>
      <c r="AW17" t="s">
        <v>219</v>
      </c>
      <c r="AX17">
        <v>1</v>
      </c>
      <c r="AY17">
        <v>1</v>
      </c>
      <c r="AZ17">
        <v>0</v>
      </c>
      <c r="BA17">
        <v>1</v>
      </c>
      <c r="BB17">
        <v>0</v>
      </c>
      <c r="BC17">
        <v>0</v>
      </c>
      <c r="BD17">
        <v>0</v>
      </c>
      <c r="BE17">
        <v>0</v>
      </c>
      <c r="BF17">
        <v>0</v>
      </c>
      <c r="BG17">
        <v>1</v>
      </c>
      <c r="BH17">
        <v>0</v>
      </c>
      <c r="BI17">
        <v>0</v>
      </c>
      <c r="BJ17" t="s">
        <v>219</v>
      </c>
      <c r="BK17" t="s">
        <v>219</v>
      </c>
      <c r="BL17" t="s">
        <v>219</v>
      </c>
      <c r="BM17" t="s">
        <v>219</v>
      </c>
      <c r="BN17" t="s">
        <v>219</v>
      </c>
      <c r="BO17" t="s">
        <v>219</v>
      </c>
      <c r="BP17">
        <v>0</v>
      </c>
      <c r="BQ17">
        <v>1</v>
      </c>
      <c r="BR17">
        <v>1</v>
      </c>
      <c r="BS17">
        <v>0</v>
      </c>
      <c r="BT17">
        <v>0</v>
      </c>
      <c r="BU17">
        <v>0</v>
      </c>
      <c r="BV17">
        <v>1</v>
      </c>
      <c r="BW17">
        <v>1</v>
      </c>
      <c r="BX17">
        <v>1</v>
      </c>
      <c r="BY17">
        <v>0</v>
      </c>
      <c r="BZ17">
        <v>0</v>
      </c>
      <c r="CA17">
        <v>0</v>
      </c>
      <c r="CB17">
        <v>0</v>
      </c>
      <c r="CC17">
        <v>0</v>
      </c>
      <c r="CD17">
        <v>0</v>
      </c>
      <c r="CE17">
        <v>0</v>
      </c>
      <c r="CF17">
        <v>0</v>
      </c>
      <c r="CG17">
        <v>1</v>
      </c>
      <c r="CH17">
        <v>0</v>
      </c>
      <c r="CI17">
        <v>1</v>
      </c>
      <c r="CJ17" t="s">
        <v>219</v>
      </c>
      <c r="CK17" t="s">
        <v>219</v>
      </c>
      <c r="CL17" t="s">
        <v>219</v>
      </c>
      <c r="CM17" t="s">
        <v>219</v>
      </c>
      <c r="CN17" t="s">
        <v>219</v>
      </c>
      <c r="CO17" t="s">
        <v>219</v>
      </c>
      <c r="CP17" t="s">
        <v>219</v>
      </c>
      <c r="CQ17" t="s">
        <v>219</v>
      </c>
      <c r="CR17" t="s">
        <v>219</v>
      </c>
      <c r="CS17" t="s">
        <v>219</v>
      </c>
      <c r="CT17" t="s">
        <v>219</v>
      </c>
      <c r="CU17" t="s">
        <v>219</v>
      </c>
      <c r="CV17" t="s">
        <v>219</v>
      </c>
      <c r="CW17" t="s">
        <v>219</v>
      </c>
      <c r="CX17" t="s">
        <v>219</v>
      </c>
      <c r="CY17">
        <v>0</v>
      </c>
      <c r="CZ17">
        <v>1</v>
      </c>
      <c r="DA17">
        <v>1</v>
      </c>
      <c r="DB17">
        <v>1</v>
      </c>
      <c r="DC17">
        <v>1</v>
      </c>
      <c r="DD17">
        <v>1</v>
      </c>
      <c r="DE17">
        <v>0</v>
      </c>
      <c r="DF17">
        <v>1</v>
      </c>
      <c r="DG17">
        <v>1</v>
      </c>
      <c r="DH17">
        <v>0</v>
      </c>
      <c r="DI17">
        <v>1</v>
      </c>
      <c r="DJ17">
        <v>0</v>
      </c>
      <c r="DK17">
        <v>1</v>
      </c>
      <c r="DL17">
        <v>0</v>
      </c>
      <c r="DM17" t="s">
        <v>219</v>
      </c>
      <c r="DN17" t="s">
        <v>219</v>
      </c>
      <c r="DO17" t="s">
        <v>219</v>
      </c>
      <c r="DP17" t="s">
        <v>219</v>
      </c>
      <c r="DQ17" t="s">
        <v>219</v>
      </c>
      <c r="DR17">
        <v>0</v>
      </c>
      <c r="DS17">
        <v>0</v>
      </c>
      <c r="DT17">
        <v>0</v>
      </c>
      <c r="DU17" t="s">
        <v>219</v>
      </c>
      <c r="DV17" t="s">
        <v>219</v>
      </c>
      <c r="DW17" t="s">
        <v>219</v>
      </c>
      <c r="DX17" t="s">
        <v>219</v>
      </c>
      <c r="DY17" t="s">
        <v>219</v>
      </c>
      <c r="DZ17" t="s">
        <v>219</v>
      </c>
      <c r="EA17" t="s">
        <v>219</v>
      </c>
      <c r="EB17" t="s">
        <v>219</v>
      </c>
      <c r="EC17" t="s">
        <v>219</v>
      </c>
      <c r="ED17">
        <v>1</v>
      </c>
      <c r="EE17">
        <v>1</v>
      </c>
      <c r="EF17">
        <v>1</v>
      </c>
      <c r="EG17">
        <v>0</v>
      </c>
      <c r="EH17">
        <v>1</v>
      </c>
      <c r="EI17">
        <v>0</v>
      </c>
      <c r="EJ17">
        <v>0</v>
      </c>
      <c r="EK17" t="s">
        <v>219</v>
      </c>
      <c r="EL17" t="s">
        <v>219</v>
      </c>
      <c r="EM17" t="s">
        <v>219</v>
      </c>
      <c r="EN17" t="s">
        <v>219</v>
      </c>
      <c r="EO17" t="s">
        <v>219</v>
      </c>
      <c r="EP17">
        <v>1</v>
      </c>
      <c r="EQ17">
        <v>1</v>
      </c>
      <c r="ER17">
        <v>1</v>
      </c>
      <c r="ES17">
        <v>0</v>
      </c>
      <c r="ET17">
        <v>1</v>
      </c>
      <c r="EU17">
        <v>0</v>
      </c>
      <c r="EV17">
        <v>1</v>
      </c>
      <c r="EW17">
        <v>1</v>
      </c>
      <c r="EX17">
        <v>0</v>
      </c>
      <c r="EY17">
        <v>1</v>
      </c>
      <c r="EZ17">
        <v>0</v>
      </c>
      <c r="FA17">
        <v>0</v>
      </c>
      <c r="FB17">
        <v>0</v>
      </c>
      <c r="FC17">
        <v>1</v>
      </c>
      <c r="FD17">
        <v>1</v>
      </c>
      <c r="FE17">
        <v>1</v>
      </c>
      <c r="FF17">
        <v>0</v>
      </c>
      <c r="FG17">
        <v>1</v>
      </c>
      <c r="FH17">
        <v>1</v>
      </c>
      <c r="FI17">
        <v>0</v>
      </c>
      <c r="FJ17">
        <v>0</v>
      </c>
      <c r="FK17">
        <v>0</v>
      </c>
      <c r="FL17">
        <v>0</v>
      </c>
      <c r="FM17">
        <v>0</v>
      </c>
      <c r="FN17">
        <v>0</v>
      </c>
      <c r="FO17">
        <v>0</v>
      </c>
      <c r="FP17" t="s">
        <v>219</v>
      </c>
      <c r="FQ17" t="s">
        <v>219</v>
      </c>
      <c r="FR17" t="s">
        <v>219</v>
      </c>
      <c r="FS17" t="s">
        <v>219</v>
      </c>
      <c r="FT17" t="s">
        <v>219</v>
      </c>
      <c r="FU17" t="s">
        <v>219</v>
      </c>
      <c r="FV17" t="s">
        <v>219</v>
      </c>
      <c r="FW17" t="s">
        <v>219</v>
      </c>
      <c r="FX17" t="s">
        <v>219</v>
      </c>
      <c r="FY17">
        <v>0</v>
      </c>
      <c r="FZ17">
        <v>1</v>
      </c>
      <c r="GA17">
        <v>1</v>
      </c>
      <c r="GB17">
        <v>1</v>
      </c>
      <c r="GC17">
        <v>1</v>
      </c>
      <c r="GD17">
        <v>0</v>
      </c>
      <c r="GE17">
        <v>1</v>
      </c>
      <c r="GF17">
        <v>1</v>
      </c>
      <c r="GG17">
        <v>1</v>
      </c>
      <c r="GH17">
        <v>0</v>
      </c>
      <c r="GI17">
        <v>1</v>
      </c>
      <c r="GJ17">
        <v>1</v>
      </c>
      <c r="GK17">
        <v>0</v>
      </c>
      <c r="GL17">
        <v>1</v>
      </c>
      <c r="GM17">
        <v>1</v>
      </c>
      <c r="GN17">
        <v>1</v>
      </c>
      <c r="GO17">
        <v>0</v>
      </c>
      <c r="GP17">
        <v>0</v>
      </c>
      <c r="GQ17">
        <v>0</v>
      </c>
      <c r="GR17">
        <v>0</v>
      </c>
      <c r="GS17" t="s">
        <v>219</v>
      </c>
      <c r="GT17" t="s">
        <v>219</v>
      </c>
      <c r="GU17" t="s">
        <v>219</v>
      </c>
      <c r="GV17" t="s">
        <v>219</v>
      </c>
      <c r="GW17" t="s">
        <v>219</v>
      </c>
      <c r="GX17" t="s">
        <v>219</v>
      </c>
      <c r="GY17" t="s">
        <v>219</v>
      </c>
      <c r="GZ17" t="s">
        <v>219</v>
      </c>
      <c r="HA17">
        <v>1</v>
      </c>
      <c r="HB17">
        <v>0</v>
      </c>
      <c r="HC17">
        <v>0</v>
      </c>
      <c r="HD17">
        <v>0</v>
      </c>
      <c r="HE17">
        <v>1</v>
      </c>
      <c r="HF17">
        <v>1</v>
      </c>
      <c r="HG17">
        <v>1</v>
      </c>
      <c r="HH17">
        <v>0</v>
      </c>
      <c r="HI17">
        <v>1</v>
      </c>
      <c r="HJ17">
        <v>0</v>
      </c>
    </row>
    <row r="18" spans="1:218">
      <c r="A18" t="s">
        <v>222</v>
      </c>
      <c r="B18" s="1">
        <v>44575</v>
      </c>
      <c r="C18" s="1">
        <v>44866</v>
      </c>
      <c r="D18">
        <v>0</v>
      </c>
      <c r="E18">
        <v>1</v>
      </c>
      <c r="F18">
        <v>0</v>
      </c>
      <c r="G18">
        <v>1</v>
      </c>
      <c r="H18">
        <v>1</v>
      </c>
      <c r="I18">
        <v>1</v>
      </c>
      <c r="J18">
        <v>0</v>
      </c>
      <c r="K18">
        <v>1</v>
      </c>
      <c r="L18">
        <v>0</v>
      </c>
      <c r="M18">
        <v>1</v>
      </c>
      <c r="N18">
        <v>1</v>
      </c>
      <c r="O18">
        <v>1</v>
      </c>
      <c r="P18">
        <v>1</v>
      </c>
      <c r="Q18">
        <v>0</v>
      </c>
      <c r="R18">
        <v>1</v>
      </c>
      <c r="S18">
        <v>0</v>
      </c>
      <c r="T18">
        <v>0</v>
      </c>
      <c r="U18" t="s">
        <v>219</v>
      </c>
      <c r="V18" t="s">
        <v>219</v>
      </c>
      <c r="W18" t="s">
        <v>219</v>
      </c>
      <c r="X18" t="s">
        <v>219</v>
      </c>
      <c r="Y18" t="s">
        <v>219</v>
      </c>
      <c r="Z18" t="s">
        <v>219</v>
      </c>
      <c r="AA18" t="s">
        <v>219</v>
      </c>
      <c r="AB18">
        <v>0</v>
      </c>
      <c r="AC18">
        <v>1</v>
      </c>
      <c r="AD18">
        <v>1</v>
      </c>
      <c r="AE18">
        <v>0</v>
      </c>
      <c r="AF18">
        <v>1</v>
      </c>
      <c r="AG18">
        <v>1</v>
      </c>
      <c r="AH18">
        <v>0</v>
      </c>
      <c r="AI18">
        <v>0</v>
      </c>
      <c r="AJ18">
        <v>0</v>
      </c>
      <c r="AK18">
        <v>0</v>
      </c>
      <c r="AL18">
        <v>1</v>
      </c>
      <c r="AM18">
        <v>1</v>
      </c>
      <c r="AN18">
        <v>1</v>
      </c>
      <c r="AO18">
        <v>0</v>
      </c>
      <c r="AP18">
        <v>0</v>
      </c>
      <c r="AQ18">
        <v>0</v>
      </c>
      <c r="AR18">
        <v>0</v>
      </c>
      <c r="AS18">
        <v>1</v>
      </c>
      <c r="AT18">
        <v>0</v>
      </c>
      <c r="AU18">
        <v>0</v>
      </c>
      <c r="AV18" t="s">
        <v>219</v>
      </c>
      <c r="AW18" t="s">
        <v>219</v>
      </c>
      <c r="AX18">
        <v>1</v>
      </c>
      <c r="AY18">
        <v>1</v>
      </c>
      <c r="AZ18">
        <v>0</v>
      </c>
      <c r="BA18">
        <v>1</v>
      </c>
      <c r="BB18">
        <v>0</v>
      </c>
      <c r="BC18">
        <v>0</v>
      </c>
      <c r="BD18">
        <v>0</v>
      </c>
      <c r="BE18">
        <v>0</v>
      </c>
      <c r="BF18">
        <v>0</v>
      </c>
      <c r="BG18">
        <v>1</v>
      </c>
      <c r="BH18">
        <v>0</v>
      </c>
      <c r="BI18">
        <v>0</v>
      </c>
      <c r="BJ18" t="s">
        <v>219</v>
      </c>
      <c r="BK18" t="s">
        <v>219</v>
      </c>
      <c r="BL18" t="s">
        <v>219</v>
      </c>
      <c r="BM18" t="s">
        <v>219</v>
      </c>
      <c r="BN18" t="s">
        <v>219</v>
      </c>
      <c r="BO18" t="s">
        <v>219</v>
      </c>
      <c r="BP18">
        <v>0</v>
      </c>
      <c r="BQ18">
        <v>1</v>
      </c>
      <c r="BR18">
        <v>1</v>
      </c>
      <c r="BS18">
        <v>0</v>
      </c>
      <c r="BT18">
        <v>0</v>
      </c>
      <c r="BU18">
        <v>0</v>
      </c>
      <c r="BV18">
        <v>1</v>
      </c>
      <c r="BW18">
        <v>1</v>
      </c>
      <c r="BX18">
        <v>1</v>
      </c>
      <c r="BY18">
        <v>0</v>
      </c>
      <c r="BZ18">
        <v>0</v>
      </c>
      <c r="CA18">
        <v>0</v>
      </c>
      <c r="CB18">
        <v>0</v>
      </c>
      <c r="CC18">
        <v>0</v>
      </c>
      <c r="CD18">
        <v>0</v>
      </c>
      <c r="CE18">
        <v>0</v>
      </c>
      <c r="CF18">
        <v>0</v>
      </c>
      <c r="CG18">
        <v>1</v>
      </c>
      <c r="CH18">
        <v>0</v>
      </c>
      <c r="CI18">
        <v>1</v>
      </c>
      <c r="CJ18" t="s">
        <v>219</v>
      </c>
      <c r="CK18" t="s">
        <v>219</v>
      </c>
      <c r="CL18" t="s">
        <v>219</v>
      </c>
      <c r="CM18" t="s">
        <v>219</v>
      </c>
      <c r="CN18" t="s">
        <v>219</v>
      </c>
      <c r="CO18" t="s">
        <v>219</v>
      </c>
      <c r="CP18" t="s">
        <v>219</v>
      </c>
      <c r="CQ18" t="s">
        <v>219</v>
      </c>
      <c r="CR18" t="s">
        <v>219</v>
      </c>
      <c r="CS18" t="s">
        <v>219</v>
      </c>
      <c r="CT18" t="s">
        <v>219</v>
      </c>
      <c r="CU18" t="s">
        <v>219</v>
      </c>
      <c r="CV18" t="s">
        <v>219</v>
      </c>
      <c r="CW18" t="s">
        <v>219</v>
      </c>
      <c r="CX18" t="s">
        <v>219</v>
      </c>
      <c r="CY18">
        <v>0</v>
      </c>
      <c r="CZ18">
        <v>1</v>
      </c>
      <c r="DA18">
        <v>1</v>
      </c>
      <c r="DB18">
        <v>1</v>
      </c>
      <c r="DC18">
        <v>1</v>
      </c>
      <c r="DD18">
        <v>1</v>
      </c>
      <c r="DE18">
        <v>0</v>
      </c>
      <c r="DF18">
        <v>1</v>
      </c>
      <c r="DG18">
        <v>1</v>
      </c>
      <c r="DH18">
        <v>0</v>
      </c>
      <c r="DI18">
        <v>1</v>
      </c>
      <c r="DJ18">
        <v>0</v>
      </c>
      <c r="DK18">
        <v>1</v>
      </c>
      <c r="DL18">
        <v>0</v>
      </c>
      <c r="DM18" t="s">
        <v>219</v>
      </c>
      <c r="DN18" t="s">
        <v>219</v>
      </c>
      <c r="DO18" t="s">
        <v>219</v>
      </c>
      <c r="DP18" t="s">
        <v>219</v>
      </c>
      <c r="DQ18" t="s">
        <v>219</v>
      </c>
      <c r="DR18">
        <v>0</v>
      </c>
      <c r="DS18">
        <v>0</v>
      </c>
      <c r="DT18">
        <v>0</v>
      </c>
      <c r="DU18" t="s">
        <v>219</v>
      </c>
      <c r="DV18" t="s">
        <v>219</v>
      </c>
      <c r="DW18" t="s">
        <v>219</v>
      </c>
      <c r="DX18" t="s">
        <v>219</v>
      </c>
      <c r="DY18" t="s">
        <v>219</v>
      </c>
      <c r="DZ18" t="s">
        <v>219</v>
      </c>
      <c r="EA18" t="s">
        <v>219</v>
      </c>
      <c r="EB18" t="s">
        <v>219</v>
      </c>
      <c r="EC18" t="s">
        <v>219</v>
      </c>
      <c r="ED18">
        <v>1</v>
      </c>
      <c r="EE18">
        <v>1</v>
      </c>
      <c r="EF18">
        <v>1</v>
      </c>
      <c r="EG18">
        <v>0</v>
      </c>
      <c r="EH18">
        <v>1</v>
      </c>
      <c r="EI18">
        <v>0</v>
      </c>
      <c r="EJ18">
        <v>0</v>
      </c>
      <c r="EK18" t="s">
        <v>219</v>
      </c>
      <c r="EL18" t="s">
        <v>219</v>
      </c>
      <c r="EM18" t="s">
        <v>219</v>
      </c>
      <c r="EN18" t="s">
        <v>219</v>
      </c>
      <c r="EO18" t="s">
        <v>219</v>
      </c>
      <c r="EP18">
        <v>1</v>
      </c>
      <c r="EQ18">
        <v>1</v>
      </c>
      <c r="ER18">
        <v>1</v>
      </c>
      <c r="ES18">
        <v>0</v>
      </c>
      <c r="ET18">
        <v>1</v>
      </c>
      <c r="EU18">
        <v>0</v>
      </c>
      <c r="EV18">
        <v>1</v>
      </c>
      <c r="EW18">
        <v>1</v>
      </c>
      <c r="EX18">
        <v>0</v>
      </c>
      <c r="EY18">
        <v>1</v>
      </c>
      <c r="EZ18">
        <v>0</v>
      </c>
      <c r="FA18">
        <v>0</v>
      </c>
      <c r="FB18">
        <v>0</v>
      </c>
      <c r="FC18">
        <v>1</v>
      </c>
      <c r="FD18">
        <v>1</v>
      </c>
      <c r="FE18">
        <v>1</v>
      </c>
      <c r="FF18">
        <v>0</v>
      </c>
      <c r="FG18">
        <v>1</v>
      </c>
      <c r="FH18">
        <v>1</v>
      </c>
      <c r="FI18">
        <v>1</v>
      </c>
      <c r="FJ18">
        <v>1</v>
      </c>
      <c r="FK18">
        <v>0</v>
      </c>
      <c r="FL18">
        <v>1</v>
      </c>
      <c r="FM18">
        <v>0</v>
      </c>
      <c r="FN18">
        <v>0</v>
      </c>
      <c r="FO18">
        <v>0</v>
      </c>
      <c r="FP18" t="s">
        <v>219</v>
      </c>
      <c r="FQ18" t="s">
        <v>219</v>
      </c>
      <c r="FR18" t="s">
        <v>219</v>
      </c>
      <c r="FS18" t="s">
        <v>219</v>
      </c>
      <c r="FT18" t="s">
        <v>219</v>
      </c>
      <c r="FU18" t="s">
        <v>219</v>
      </c>
      <c r="FV18" t="s">
        <v>219</v>
      </c>
      <c r="FW18" t="s">
        <v>219</v>
      </c>
      <c r="FX18" t="s">
        <v>219</v>
      </c>
      <c r="FY18">
        <v>0</v>
      </c>
      <c r="FZ18">
        <v>1</v>
      </c>
      <c r="GA18">
        <v>1</v>
      </c>
      <c r="GB18">
        <v>1</v>
      </c>
      <c r="GC18">
        <v>1</v>
      </c>
      <c r="GD18">
        <v>0</v>
      </c>
      <c r="GE18">
        <v>1</v>
      </c>
      <c r="GF18">
        <v>1</v>
      </c>
      <c r="GG18">
        <v>1</v>
      </c>
      <c r="GH18">
        <v>0</v>
      </c>
      <c r="GI18">
        <v>1</v>
      </c>
      <c r="GJ18">
        <v>1</v>
      </c>
      <c r="GK18">
        <v>0</v>
      </c>
      <c r="GL18">
        <v>1</v>
      </c>
      <c r="GM18">
        <v>1</v>
      </c>
      <c r="GN18">
        <v>1</v>
      </c>
      <c r="GO18">
        <v>0</v>
      </c>
      <c r="GP18">
        <v>0</v>
      </c>
      <c r="GQ18">
        <v>0</v>
      </c>
      <c r="GR18">
        <v>0</v>
      </c>
      <c r="GS18" t="s">
        <v>219</v>
      </c>
      <c r="GT18" t="s">
        <v>219</v>
      </c>
      <c r="GU18" t="s">
        <v>219</v>
      </c>
      <c r="GV18" t="s">
        <v>219</v>
      </c>
      <c r="GW18" t="s">
        <v>219</v>
      </c>
      <c r="GX18" t="s">
        <v>219</v>
      </c>
      <c r="GY18" t="s">
        <v>219</v>
      </c>
      <c r="GZ18" t="s">
        <v>219</v>
      </c>
      <c r="HA18">
        <v>1</v>
      </c>
      <c r="HB18">
        <v>0</v>
      </c>
      <c r="HC18">
        <v>0</v>
      </c>
      <c r="HD18">
        <v>0</v>
      </c>
      <c r="HE18">
        <v>1</v>
      </c>
      <c r="HF18">
        <v>1</v>
      </c>
      <c r="HG18">
        <v>1</v>
      </c>
      <c r="HH18">
        <v>0</v>
      </c>
      <c r="HI18">
        <v>1</v>
      </c>
      <c r="HJ18">
        <v>0</v>
      </c>
    </row>
    <row r="19" spans="1:218">
      <c r="A19" t="s">
        <v>223</v>
      </c>
      <c r="B19" s="1">
        <v>43678</v>
      </c>
      <c r="C19" s="1">
        <v>43830</v>
      </c>
      <c r="D19">
        <v>0</v>
      </c>
      <c r="E19">
        <v>1</v>
      </c>
      <c r="F19">
        <v>0</v>
      </c>
      <c r="G19">
        <v>0</v>
      </c>
      <c r="H19">
        <v>0</v>
      </c>
      <c r="I19">
        <v>1</v>
      </c>
      <c r="J19">
        <v>0</v>
      </c>
      <c r="K19">
        <v>0</v>
      </c>
      <c r="L19">
        <v>1</v>
      </c>
      <c r="M19">
        <v>1</v>
      </c>
      <c r="N19">
        <v>1</v>
      </c>
      <c r="O19">
        <v>0</v>
      </c>
      <c r="P19">
        <v>0</v>
      </c>
      <c r="Q19">
        <v>0</v>
      </c>
      <c r="R19">
        <v>0</v>
      </c>
      <c r="S19">
        <v>0</v>
      </c>
      <c r="T19">
        <v>0</v>
      </c>
      <c r="U19" t="s">
        <v>219</v>
      </c>
      <c r="V19" t="s">
        <v>219</v>
      </c>
      <c r="W19" t="s">
        <v>219</v>
      </c>
      <c r="X19" t="s">
        <v>219</v>
      </c>
      <c r="Y19" t="s">
        <v>219</v>
      </c>
      <c r="Z19" t="s">
        <v>219</v>
      </c>
      <c r="AA19" t="s">
        <v>219</v>
      </c>
      <c r="AB19">
        <v>0</v>
      </c>
      <c r="AC19">
        <v>1</v>
      </c>
      <c r="AD19">
        <v>0</v>
      </c>
      <c r="AE19">
        <v>0</v>
      </c>
      <c r="AF19">
        <v>0</v>
      </c>
      <c r="AG19">
        <v>0</v>
      </c>
      <c r="AH19">
        <v>1</v>
      </c>
      <c r="AI19">
        <v>0</v>
      </c>
      <c r="AJ19">
        <v>1</v>
      </c>
      <c r="AK19">
        <v>0</v>
      </c>
      <c r="AL19">
        <v>0</v>
      </c>
      <c r="AM19">
        <v>0</v>
      </c>
      <c r="AN19">
        <v>0</v>
      </c>
      <c r="AO19">
        <v>0</v>
      </c>
      <c r="AP19">
        <v>0</v>
      </c>
      <c r="AQ19">
        <v>0</v>
      </c>
      <c r="AR19">
        <v>0</v>
      </c>
      <c r="AS19">
        <v>0</v>
      </c>
      <c r="AT19">
        <v>0</v>
      </c>
      <c r="AU19" t="s">
        <v>219</v>
      </c>
      <c r="AV19" t="s">
        <v>219</v>
      </c>
      <c r="AW19" t="s">
        <v>219</v>
      </c>
      <c r="AX19">
        <v>0</v>
      </c>
      <c r="AY19" t="s">
        <v>219</v>
      </c>
      <c r="AZ19" t="s">
        <v>219</v>
      </c>
      <c r="BA19" t="s">
        <v>219</v>
      </c>
      <c r="BB19" t="s">
        <v>219</v>
      </c>
      <c r="BC19" t="s">
        <v>219</v>
      </c>
      <c r="BD19" t="s">
        <v>219</v>
      </c>
      <c r="BE19" t="s">
        <v>219</v>
      </c>
      <c r="BF19" t="s">
        <v>219</v>
      </c>
      <c r="BG19" t="s">
        <v>219</v>
      </c>
      <c r="BH19">
        <v>1</v>
      </c>
      <c r="BI19">
        <v>0</v>
      </c>
      <c r="BJ19" t="s">
        <v>219</v>
      </c>
      <c r="BK19" t="s">
        <v>219</v>
      </c>
      <c r="BL19" t="s">
        <v>219</v>
      </c>
      <c r="BM19" t="s">
        <v>219</v>
      </c>
      <c r="BN19" t="s">
        <v>219</v>
      </c>
      <c r="BO19" t="s">
        <v>219</v>
      </c>
      <c r="BP19">
        <v>0</v>
      </c>
      <c r="BQ19">
        <v>0</v>
      </c>
      <c r="BR19" t="s">
        <v>219</v>
      </c>
      <c r="BS19" t="s">
        <v>219</v>
      </c>
      <c r="BT19" t="s">
        <v>219</v>
      </c>
      <c r="BU19" t="s">
        <v>219</v>
      </c>
      <c r="BV19" t="s">
        <v>219</v>
      </c>
      <c r="BW19" t="s">
        <v>219</v>
      </c>
      <c r="BX19" t="s">
        <v>219</v>
      </c>
      <c r="BY19" t="s">
        <v>219</v>
      </c>
      <c r="BZ19" t="s">
        <v>219</v>
      </c>
      <c r="CA19" t="s">
        <v>219</v>
      </c>
      <c r="CB19" t="s">
        <v>219</v>
      </c>
      <c r="CC19" t="s">
        <v>219</v>
      </c>
      <c r="CD19" t="s">
        <v>219</v>
      </c>
      <c r="CE19" t="s">
        <v>219</v>
      </c>
      <c r="CF19" t="s">
        <v>219</v>
      </c>
      <c r="CG19" t="s">
        <v>219</v>
      </c>
      <c r="CH19" t="s">
        <v>219</v>
      </c>
      <c r="CI19" t="s">
        <v>219</v>
      </c>
      <c r="CJ19" t="s">
        <v>219</v>
      </c>
      <c r="CK19" t="s">
        <v>219</v>
      </c>
      <c r="CL19" t="s">
        <v>219</v>
      </c>
      <c r="CM19" t="s">
        <v>219</v>
      </c>
      <c r="CN19" t="s">
        <v>219</v>
      </c>
      <c r="CO19" t="s">
        <v>219</v>
      </c>
      <c r="CP19" t="s">
        <v>219</v>
      </c>
      <c r="CQ19" t="s">
        <v>219</v>
      </c>
      <c r="CR19" t="s">
        <v>219</v>
      </c>
      <c r="CS19" t="s">
        <v>219</v>
      </c>
      <c r="CT19" t="s">
        <v>219</v>
      </c>
      <c r="CU19" t="s">
        <v>219</v>
      </c>
      <c r="CV19" t="s">
        <v>219</v>
      </c>
      <c r="CW19" t="s">
        <v>219</v>
      </c>
      <c r="CX19" t="s">
        <v>219</v>
      </c>
      <c r="CY19">
        <v>0</v>
      </c>
      <c r="CZ19">
        <v>0</v>
      </c>
      <c r="DA19" t="s">
        <v>219</v>
      </c>
      <c r="DB19" t="s">
        <v>219</v>
      </c>
      <c r="DC19" t="s">
        <v>219</v>
      </c>
      <c r="DD19" t="s">
        <v>219</v>
      </c>
      <c r="DE19" t="s">
        <v>219</v>
      </c>
      <c r="DF19" t="s">
        <v>219</v>
      </c>
      <c r="DG19" t="s">
        <v>219</v>
      </c>
      <c r="DH19">
        <v>0</v>
      </c>
      <c r="DI19">
        <v>1</v>
      </c>
      <c r="DJ19">
        <v>0</v>
      </c>
      <c r="DK19">
        <v>1</v>
      </c>
      <c r="DL19">
        <v>0</v>
      </c>
      <c r="DM19">
        <v>0</v>
      </c>
      <c r="DN19">
        <v>0</v>
      </c>
      <c r="DO19">
        <v>0</v>
      </c>
      <c r="DP19">
        <v>0</v>
      </c>
      <c r="DQ19">
        <v>1</v>
      </c>
      <c r="DR19">
        <v>0</v>
      </c>
      <c r="DS19">
        <v>0</v>
      </c>
      <c r="DT19">
        <v>0</v>
      </c>
      <c r="DU19" t="s">
        <v>219</v>
      </c>
      <c r="DV19" t="s">
        <v>219</v>
      </c>
      <c r="DW19" t="s">
        <v>219</v>
      </c>
      <c r="DX19" t="s">
        <v>219</v>
      </c>
      <c r="DY19" t="s">
        <v>219</v>
      </c>
      <c r="DZ19" t="s">
        <v>219</v>
      </c>
      <c r="EA19" t="s">
        <v>219</v>
      </c>
      <c r="EB19" t="s">
        <v>219</v>
      </c>
      <c r="EC19" t="s">
        <v>219</v>
      </c>
      <c r="ED19">
        <v>0</v>
      </c>
      <c r="EE19" t="s">
        <v>219</v>
      </c>
      <c r="EF19" t="s">
        <v>219</v>
      </c>
      <c r="EG19" t="s">
        <v>219</v>
      </c>
      <c r="EH19" t="s">
        <v>219</v>
      </c>
      <c r="EI19" t="s">
        <v>219</v>
      </c>
      <c r="EJ19">
        <v>1</v>
      </c>
      <c r="EK19">
        <v>0</v>
      </c>
      <c r="EL19">
        <v>1</v>
      </c>
      <c r="EM19">
        <v>1</v>
      </c>
      <c r="EN19">
        <v>0</v>
      </c>
      <c r="EO19">
        <v>1</v>
      </c>
      <c r="EP19">
        <v>1</v>
      </c>
      <c r="EQ19">
        <v>1</v>
      </c>
      <c r="ER19">
        <v>1</v>
      </c>
      <c r="ES19">
        <v>1</v>
      </c>
      <c r="ET19">
        <v>1</v>
      </c>
      <c r="EU19">
        <v>1</v>
      </c>
      <c r="EV19">
        <v>1</v>
      </c>
      <c r="EW19">
        <v>1</v>
      </c>
      <c r="EX19">
        <v>1</v>
      </c>
      <c r="EY19">
        <v>0</v>
      </c>
      <c r="EZ19">
        <v>0</v>
      </c>
      <c r="FA19">
        <v>1</v>
      </c>
      <c r="FB19">
        <v>0</v>
      </c>
      <c r="FC19">
        <v>0</v>
      </c>
      <c r="FD19" t="s">
        <v>219</v>
      </c>
      <c r="FE19" t="s">
        <v>219</v>
      </c>
      <c r="FF19" t="s">
        <v>219</v>
      </c>
      <c r="FG19">
        <v>0</v>
      </c>
      <c r="FH19" t="s">
        <v>219</v>
      </c>
      <c r="FI19" t="s">
        <v>219</v>
      </c>
      <c r="FJ19" t="s">
        <v>219</v>
      </c>
      <c r="FK19" t="s">
        <v>219</v>
      </c>
      <c r="FL19" t="s">
        <v>219</v>
      </c>
      <c r="FM19" t="s">
        <v>219</v>
      </c>
      <c r="FN19">
        <v>0</v>
      </c>
      <c r="FO19">
        <v>0</v>
      </c>
      <c r="FP19" t="s">
        <v>219</v>
      </c>
      <c r="FQ19" t="s">
        <v>219</v>
      </c>
      <c r="FR19" t="s">
        <v>219</v>
      </c>
      <c r="FS19" t="s">
        <v>219</v>
      </c>
      <c r="FT19" t="s">
        <v>219</v>
      </c>
      <c r="FU19" t="s">
        <v>219</v>
      </c>
      <c r="FV19" t="s">
        <v>219</v>
      </c>
      <c r="FW19" t="s">
        <v>219</v>
      </c>
      <c r="FX19" t="s">
        <v>219</v>
      </c>
      <c r="FY19">
        <v>0</v>
      </c>
      <c r="FZ19">
        <v>0</v>
      </c>
      <c r="GA19" t="s">
        <v>219</v>
      </c>
      <c r="GB19" t="s">
        <v>219</v>
      </c>
      <c r="GC19" t="s">
        <v>219</v>
      </c>
      <c r="GD19" t="s">
        <v>219</v>
      </c>
      <c r="GE19" t="s">
        <v>219</v>
      </c>
      <c r="GF19" t="s">
        <v>219</v>
      </c>
      <c r="GG19" t="s">
        <v>219</v>
      </c>
      <c r="GH19" t="s">
        <v>219</v>
      </c>
      <c r="GI19" t="s">
        <v>219</v>
      </c>
      <c r="GJ19" t="s">
        <v>219</v>
      </c>
      <c r="GK19" t="s">
        <v>219</v>
      </c>
      <c r="GL19" t="s">
        <v>219</v>
      </c>
      <c r="GM19" t="s">
        <v>219</v>
      </c>
      <c r="GN19" t="s">
        <v>219</v>
      </c>
      <c r="GO19" t="s">
        <v>219</v>
      </c>
      <c r="GP19" t="s">
        <v>219</v>
      </c>
      <c r="GQ19" t="s">
        <v>219</v>
      </c>
      <c r="GR19" t="s">
        <v>219</v>
      </c>
      <c r="GS19" t="s">
        <v>219</v>
      </c>
      <c r="GT19" t="s">
        <v>219</v>
      </c>
      <c r="GU19" t="s">
        <v>219</v>
      </c>
      <c r="GV19" t="s">
        <v>219</v>
      </c>
      <c r="GW19" t="s">
        <v>219</v>
      </c>
      <c r="GX19" t="s">
        <v>219</v>
      </c>
      <c r="GY19" t="s">
        <v>219</v>
      </c>
      <c r="GZ19" t="s">
        <v>219</v>
      </c>
      <c r="HA19" t="s">
        <v>219</v>
      </c>
      <c r="HB19" t="s">
        <v>219</v>
      </c>
      <c r="HC19" t="s">
        <v>219</v>
      </c>
      <c r="HD19" t="s">
        <v>219</v>
      </c>
      <c r="HE19" t="s">
        <v>219</v>
      </c>
      <c r="HF19" t="s">
        <v>219</v>
      </c>
      <c r="HG19" t="s">
        <v>219</v>
      </c>
      <c r="HH19" t="s">
        <v>219</v>
      </c>
      <c r="HI19" t="s">
        <v>219</v>
      </c>
      <c r="HJ19">
        <v>0</v>
      </c>
    </row>
    <row r="20" spans="1:218">
      <c r="A20" t="s">
        <v>223</v>
      </c>
      <c r="B20" s="1">
        <v>43831</v>
      </c>
      <c r="C20" s="1">
        <v>44073</v>
      </c>
      <c r="D20">
        <v>0</v>
      </c>
      <c r="E20">
        <v>1</v>
      </c>
      <c r="F20">
        <v>0</v>
      </c>
      <c r="G20">
        <v>0</v>
      </c>
      <c r="H20">
        <v>0</v>
      </c>
      <c r="I20">
        <v>1</v>
      </c>
      <c r="J20">
        <v>0</v>
      </c>
      <c r="K20">
        <v>0</v>
      </c>
      <c r="L20">
        <v>1</v>
      </c>
      <c r="M20">
        <v>1</v>
      </c>
      <c r="N20">
        <v>1</v>
      </c>
      <c r="O20">
        <v>0</v>
      </c>
      <c r="P20">
        <v>0</v>
      </c>
      <c r="Q20">
        <v>0</v>
      </c>
      <c r="R20">
        <v>0</v>
      </c>
      <c r="S20">
        <v>0</v>
      </c>
      <c r="T20">
        <v>0</v>
      </c>
      <c r="U20" t="s">
        <v>219</v>
      </c>
      <c r="V20" t="s">
        <v>219</v>
      </c>
      <c r="W20" t="s">
        <v>219</v>
      </c>
      <c r="X20" t="s">
        <v>219</v>
      </c>
      <c r="Y20" t="s">
        <v>219</v>
      </c>
      <c r="Z20" t="s">
        <v>219</v>
      </c>
      <c r="AA20" t="s">
        <v>219</v>
      </c>
      <c r="AB20">
        <v>0</v>
      </c>
      <c r="AC20">
        <v>1</v>
      </c>
      <c r="AD20">
        <v>0</v>
      </c>
      <c r="AE20">
        <v>0</v>
      </c>
      <c r="AF20">
        <v>0</v>
      </c>
      <c r="AG20">
        <v>0</v>
      </c>
      <c r="AH20">
        <v>1</v>
      </c>
      <c r="AI20">
        <v>0</v>
      </c>
      <c r="AJ20">
        <v>1</v>
      </c>
      <c r="AK20">
        <v>0</v>
      </c>
      <c r="AL20">
        <v>0</v>
      </c>
      <c r="AM20">
        <v>0</v>
      </c>
      <c r="AN20">
        <v>0</v>
      </c>
      <c r="AO20">
        <v>0</v>
      </c>
      <c r="AP20">
        <v>0</v>
      </c>
      <c r="AQ20">
        <v>0</v>
      </c>
      <c r="AR20">
        <v>0</v>
      </c>
      <c r="AS20">
        <v>0</v>
      </c>
      <c r="AT20">
        <v>0</v>
      </c>
      <c r="AU20">
        <v>0</v>
      </c>
      <c r="AV20" t="s">
        <v>219</v>
      </c>
      <c r="AW20" t="s">
        <v>219</v>
      </c>
      <c r="AX20">
        <v>0</v>
      </c>
      <c r="AY20" t="s">
        <v>219</v>
      </c>
      <c r="AZ20" t="s">
        <v>219</v>
      </c>
      <c r="BA20" t="s">
        <v>219</v>
      </c>
      <c r="BB20" t="s">
        <v>219</v>
      </c>
      <c r="BC20" t="s">
        <v>219</v>
      </c>
      <c r="BD20" t="s">
        <v>219</v>
      </c>
      <c r="BE20" t="s">
        <v>219</v>
      </c>
      <c r="BF20" t="s">
        <v>219</v>
      </c>
      <c r="BG20" t="s">
        <v>219</v>
      </c>
      <c r="BH20">
        <v>1</v>
      </c>
      <c r="BI20">
        <v>0</v>
      </c>
      <c r="BJ20" t="s">
        <v>219</v>
      </c>
      <c r="BK20" t="s">
        <v>219</v>
      </c>
      <c r="BL20" t="s">
        <v>219</v>
      </c>
      <c r="BM20" t="s">
        <v>219</v>
      </c>
      <c r="BN20" t="s">
        <v>219</v>
      </c>
      <c r="BO20" t="s">
        <v>219</v>
      </c>
      <c r="BP20">
        <v>0</v>
      </c>
      <c r="BQ20">
        <v>0</v>
      </c>
      <c r="BR20" t="s">
        <v>219</v>
      </c>
      <c r="BS20" t="s">
        <v>219</v>
      </c>
      <c r="BT20" t="s">
        <v>219</v>
      </c>
      <c r="BU20" t="s">
        <v>219</v>
      </c>
      <c r="BV20" t="s">
        <v>219</v>
      </c>
      <c r="BW20" t="s">
        <v>219</v>
      </c>
      <c r="BX20" t="s">
        <v>219</v>
      </c>
      <c r="BY20" t="s">
        <v>219</v>
      </c>
      <c r="BZ20" t="s">
        <v>219</v>
      </c>
      <c r="CA20" t="s">
        <v>219</v>
      </c>
      <c r="CB20" t="s">
        <v>219</v>
      </c>
      <c r="CC20" t="s">
        <v>219</v>
      </c>
      <c r="CD20" t="s">
        <v>219</v>
      </c>
      <c r="CE20" t="s">
        <v>219</v>
      </c>
      <c r="CF20" t="s">
        <v>219</v>
      </c>
      <c r="CG20" t="s">
        <v>219</v>
      </c>
      <c r="CH20" t="s">
        <v>219</v>
      </c>
      <c r="CI20" t="s">
        <v>219</v>
      </c>
      <c r="CJ20" t="s">
        <v>219</v>
      </c>
      <c r="CK20" t="s">
        <v>219</v>
      </c>
      <c r="CL20" t="s">
        <v>219</v>
      </c>
      <c r="CM20" t="s">
        <v>219</v>
      </c>
      <c r="CN20" t="s">
        <v>219</v>
      </c>
      <c r="CO20" t="s">
        <v>219</v>
      </c>
      <c r="CP20" t="s">
        <v>219</v>
      </c>
      <c r="CQ20" t="s">
        <v>219</v>
      </c>
      <c r="CR20" t="s">
        <v>219</v>
      </c>
      <c r="CS20" t="s">
        <v>219</v>
      </c>
      <c r="CT20" t="s">
        <v>219</v>
      </c>
      <c r="CU20" t="s">
        <v>219</v>
      </c>
      <c r="CV20" t="s">
        <v>219</v>
      </c>
      <c r="CW20" t="s">
        <v>219</v>
      </c>
      <c r="CX20" t="s">
        <v>219</v>
      </c>
      <c r="CY20">
        <v>0</v>
      </c>
      <c r="CZ20">
        <v>0</v>
      </c>
      <c r="DA20" t="s">
        <v>219</v>
      </c>
      <c r="DB20" t="s">
        <v>219</v>
      </c>
      <c r="DC20" t="s">
        <v>219</v>
      </c>
      <c r="DD20" t="s">
        <v>219</v>
      </c>
      <c r="DE20" t="s">
        <v>219</v>
      </c>
      <c r="DF20" t="s">
        <v>219</v>
      </c>
      <c r="DG20" t="s">
        <v>219</v>
      </c>
      <c r="DH20">
        <v>0</v>
      </c>
      <c r="DI20">
        <v>1</v>
      </c>
      <c r="DJ20">
        <v>0</v>
      </c>
      <c r="DK20">
        <v>1</v>
      </c>
      <c r="DL20">
        <v>1</v>
      </c>
      <c r="DM20">
        <v>0</v>
      </c>
      <c r="DN20">
        <v>0</v>
      </c>
      <c r="DO20">
        <v>0</v>
      </c>
      <c r="DP20">
        <v>0</v>
      </c>
      <c r="DQ20">
        <v>1</v>
      </c>
      <c r="DR20">
        <v>1</v>
      </c>
      <c r="DS20">
        <v>0</v>
      </c>
      <c r="DT20">
        <v>0</v>
      </c>
      <c r="DU20" t="s">
        <v>219</v>
      </c>
      <c r="DV20" t="s">
        <v>219</v>
      </c>
      <c r="DW20" t="s">
        <v>219</v>
      </c>
      <c r="DX20" t="s">
        <v>219</v>
      </c>
      <c r="DY20" t="s">
        <v>219</v>
      </c>
      <c r="DZ20" t="s">
        <v>219</v>
      </c>
      <c r="EA20" t="s">
        <v>219</v>
      </c>
      <c r="EB20" t="s">
        <v>219</v>
      </c>
      <c r="EC20" t="s">
        <v>219</v>
      </c>
      <c r="ED20">
        <v>0</v>
      </c>
      <c r="EE20" t="s">
        <v>219</v>
      </c>
      <c r="EF20" t="s">
        <v>219</v>
      </c>
      <c r="EG20" t="s">
        <v>219</v>
      </c>
      <c r="EH20" t="s">
        <v>219</v>
      </c>
      <c r="EI20" t="s">
        <v>219</v>
      </c>
      <c r="EJ20">
        <v>1</v>
      </c>
      <c r="EK20">
        <v>0</v>
      </c>
      <c r="EL20">
        <v>1</v>
      </c>
      <c r="EM20">
        <v>1</v>
      </c>
      <c r="EN20">
        <v>0</v>
      </c>
      <c r="EO20">
        <v>1</v>
      </c>
      <c r="EP20">
        <v>1</v>
      </c>
      <c r="EQ20">
        <v>1</v>
      </c>
      <c r="ER20">
        <v>1</v>
      </c>
      <c r="ES20">
        <v>1</v>
      </c>
      <c r="ET20">
        <v>1</v>
      </c>
      <c r="EU20">
        <v>1</v>
      </c>
      <c r="EV20">
        <v>1</v>
      </c>
      <c r="EW20">
        <v>1</v>
      </c>
      <c r="EX20">
        <v>1</v>
      </c>
      <c r="EY20">
        <v>0</v>
      </c>
      <c r="EZ20">
        <v>0</v>
      </c>
      <c r="FA20">
        <v>1</v>
      </c>
      <c r="FB20">
        <v>0</v>
      </c>
      <c r="FC20">
        <v>0</v>
      </c>
      <c r="FD20" t="s">
        <v>219</v>
      </c>
      <c r="FE20" t="s">
        <v>219</v>
      </c>
      <c r="FF20" t="s">
        <v>219</v>
      </c>
      <c r="FG20">
        <v>0</v>
      </c>
      <c r="FH20" t="s">
        <v>219</v>
      </c>
      <c r="FI20" t="s">
        <v>219</v>
      </c>
      <c r="FJ20" t="s">
        <v>219</v>
      </c>
      <c r="FK20" t="s">
        <v>219</v>
      </c>
      <c r="FL20" t="s">
        <v>219</v>
      </c>
      <c r="FM20" t="s">
        <v>219</v>
      </c>
      <c r="FN20">
        <v>0</v>
      </c>
      <c r="FO20">
        <v>0</v>
      </c>
      <c r="FP20" t="s">
        <v>219</v>
      </c>
      <c r="FQ20" t="s">
        <v>219</v>
      </c>
      <c r="FR20" t="s">
        <v>219</v>
      </c>
      <c r="FS20" t="s">
        <v>219</v>
      </c>
      <c r="FT20" t="s">
        <v>219</v>
      </c>
      <c r="FU20" t="s">
        <v>219</v>
      </c>
      <c r="FV20" t="s">
        <v>219</v>
      </c>
      <c r="FW20" t="s">
        <v>219</v>
      </c>
      <c r="FX20" t="s">
        <v>219</v>
      </c>
      <c r="FY20">
        <v>0</v>
      </c>
      <c r="FZ20">
        <v>0</v>
      </c>
      <c r="GA20" t="s">
        <v>219</v>
      </c>
      <c r="GB20" t="s">
        <v>219</v>
      </c>
      <c r="GC20" t="s">
        <v>219</v>
      </c>
      <c r="GD20" t="s">
        <v>219</v>
      </c>
      <c r="GE20" t="s">
        <v>219</v>
      </c>
      <c r="GF20" t="s">
        <v>219</v>
      </c>
      <c r="GG20" t="s">
        <v>219</v>
      </c>
      <c r="GH20" t="s">
        <v>219</v>
      </c>
      <c r="GI20" t="s">
        <v>219</v>
      </c>
      <c r="GJ20" t="s">
        <v>219</v>
      </c>
      <c r="GK20" t="s">
        <v>219</v>
      </c>
      <c r="GL20" t="s">
        <v>219</v>
      </c>
      <c r="GM20" t="s">
        <v>219</v>
      </c>
      <c r="GN20" t="s">
        <v>219</v>
      </c>
      <c r="GO20" t="s">
        <v>219</v>
      </c>
      <c r="GP20" t="s">
        <v>219</v>
      </c>
      <c r="GQ20" t="s">
        <v>219</v>
      </c>
      <c r="GR20" t="s">
        <v>219</v>
      </c>
      <c r="GS20" t="s">
        <v>219</v>
      </c>
      <c r="GT20" t="s">
        <v>219</v>
      </c>
      <c r="GU20" t="s">
        <v>219</v>
      </c>
      <c r="GV20" t="s">
        <v>219</v>
      </c>
      <c r="GW20" t="s">
        <v>219</v>
      </c>
      <c r="GX20" t="s">
        <v>219</v>
      </c>
      <c r="GY20" t="s">
        <v>219</v>
      </c>
      <c r="GZ20" t="s">
        <v>219</v>
      </c>
      <c r="HA20" t="s">
        <v>219</v>
      </c>
      <c r="HB20" t="s">
        <v>219</v>
      </c>
      <c r="HC20" t="s">
        <v>219</v>
      </c>
      <c r="HD20" t="s">
        <v>219</v>
      </c>
      <c r="HE20" t="s">
        <v>219</v>
      </c>
      <c r="HF20" t="s">
        <v>219</v>
      </c>
      <c r="HG20" t="s">
        <v>219</v>
      </c>
      <c r="HH20" t="s">
        <v>219</v>
      </c>
      <c r="HI20" t="s">
        <v>219</v>
      </c>
      <c r="HJ20">
        <v>0</v>
      </c>
    </row>
    <row r="21" spans="1:218">
      <c r="A21" t="s">
        <v>223</v>
      </c>
      <c r="B21" s="1">
        <v>44074</v>
      </c>
      <c r="C21" s="1">
        <v>44137</v>
      </c>
      <c r="D21">
        <v>0</v>
      </c>
      <c r="E21">
        <v>1</v>
      </c>
      <c r="F21">
        <v>0</v>
      </c>
      <c r="G21">
        <v>0</v>
      </c>
      <c r="H21">
        <v>0</v>
      </c>
      <c r="I21">
        <v>1</v>
      </c>
      <c r="J21">
        <v>0</v>
      </c>
      <c r="K21">
        <v>0</v>
      </c>
      <c r="L21">
        <v>1</v>
      </c>
      <c r="M21">
        <v>1</v>
      </c>
      <c r="N21">
        <v>1</v>
      </c>
      <c r="O21">
        <v>0</v>
      </c>
      <c r="P21">
        <v>0</v>
      </c>
      <c r="Q21">
        <v>0</v>
      </c>
      <c r="R21">
        <v>0</v>
      </c>
      <c r="S21">
        <v>0</v>
      </c>
      <c r="T21">
        <v>0</v>
      </c>
      <c r="U21" t="s">
        <v>219</v>
      </c>
      <c r="V21" t="s">
        <v>219</v>
      </c>
      <c r="W21" t="s">
        <v>219</v>
      </c>
      <c r="X21" t="s">
        <v>219</v>
      </c>
      <c r="Y21" t="s">
        <v>219</v>
      </c>
      <c r="Z21" t="s">
        <v>219</v>
      </c>
      <c r="AA21" t="s">
        <v>219</v>
      </c>
      <c r="AB21">
        <v>0</v>
      </c>
      <c r="AC21">
        <v>1</v>
      </c>
      <c r="AD21">
        <v>0</v>
      </c>
      <c r="AE21">
        <v>0</v>
      </c>
      <c r="AF21">
        <v>0</v>
      </c>
      <c r="AG21">
        <v>0</v>
      </c>
      <c r="AH21">
        <v>1</v>
      </c>
      <c r="AI21">
        <v>0</v>
      </c>
      <c r="AJ21">
        <v>1</v>
      </c>
      <c r="AK21">
        <v>0</v>
      </c>
      <c r="AL21">
        <v>0</v>
      </c>
      <c r="AM21">
        <v>0</v>
      </c>
      <c r="AN21">
        <v>0</v>
      </c>
      <c r="AO21">
        <v>0</v>
      </c>
      <c r="AP21">
        <v>0</v>
      </c>
      <c r="AQ21">
        <v>0</v>
      </c>
      <c r="AR21">
        <v>0</v>
      </c>
      <c r="AS21">
        <v>0</v>
      </c>
      <c r="AT21">
        <v>0</v>
      </c>
      <c r="AU21">
        <v>0</v>
      </c>
      <c r="AV21" t="s">
        <v>219</v>
      </c>
      <c r="AW21" t="s">
        <v>219</v>
      </c>
      <c r="AX21">
        <v>0</v>
      </c>
      <c r="AY21" t="s">
        <v>219</v>
      </c>
      <c r="AZ21" t="s">
        <v>219</v>
      </c>
      <c r="BA21" t="s">
        <v>219</v>
      </c>
      <c r="BB21" t="s">
        <v>219</v>
      </c>
      <c r="BC21" t="s">
        <v>219</v>
      </c>
      <c r="BD21" t="s">
        <v>219</v>
      </c>
      <c r="BE21" t="s">
        <v>219</v>
      </c>
      <c r="BF21" t="s">
        <v>219</v>
      </c>
      <c r="BG21" t="s">
        <v>219</v>
      </c>
      <c r="BH21">
        <v>1</v>
      </c>
      <c r="BI21">
        <v>0</v>
      </c>
      <c r="BJ21" t="s">
        <v>219</v>
      </c>
      <c r="BK21" t="s">
        <v>219</v>
      </c>
      <c r="BL21" t="s">
        <v>219</v>
      </c>
      <c r="BM21" t="s">
        <v>219</v>
      </c>
      <c r="BN21" t="s">
        <v>219</v>
      </c>
      <c r="BO21" t="s">
        <v>219</v>
      </c>
      <c r="BP21">
        <v>0</v>
      </c>
      <c r="BQ21">
        <v>0</v>
      </c>
      <c r="BR21" t="s">
        <v>219</v>
      </c>
      <c r="BS21" t="s">
        <v>219</v>
      </c>
      <c r="BT21" t="s">
        <v>219</v>
      </c>
      <c r="BU21" t="s">
        <v>219</v>
      </c>
      <c r="BV21" t="s">
        <v>219</v>
      </c>
      <c r="BW21" t="s">
        <v>219</v>
      </c>
      <c r="BX21" t="s">
        <v>219</v>
      </c>
      <c r="BY21" t="s">
        <v>219</v>
      </c>
      <c r="BZ21" t="s">
        <v>219</v>
      </c>
      <c r="CA21" t="s">
        <v>219</v>
      </c>
      <c r="CB21" t="s">
        <v>219</v>
      </c>
      <c r="CC21" t="s">
        <v>219</v>
      </c>
      <c r="CD21" t="s">
        <v>219</v>
      </c>
      <c r="CE21" t="s">
        <v>219</v>
      </c>
      <c r="CF21" t="s">
        <v>219</v>
      </c>
      <c r="CG21" t="s">
        <v>219</v>
      </c>
      <c r="CH21" t="s">
        <v>219</v>
      </c>
      <c r="CI21" t="s">
        <v>219</v>
      </c>
      <c r="CJ21" t="s">
        <v>219</v>
      </c>
      <c r="CK21" t="s">
        <v>219</v>
      </c>
      <c r="CL21" t="s">
        <v>219</v>
      </c>
      <c r="CM21" t="s">
        <v>219</v>
      </c>
      <c r="CN21" t="s">
        <v>219</v>
      </c>
      <c r="CO21" t="s">
        <v>219</v>
      </c>
      <c r="CP21" t="s">
        <v>219</v>
      </c>
      <c r="CQ21" t="s">
        <v>219</v>
      </c>
      <c r="CR21" t="s">
        <v>219</v>
      </c>
      <c r="CS21" t="s">
        <v>219</v>
      </c>
      <c r="CT21" t="s">
        <v>219</v>
      </c>
      <c r="CU21" t="s">
        <v>219</v>
      </c>
      <c r="CV21" t="s">
        <v>219</v>
      </c>
      <c r="CW21" t="s">
        <v>219</v>
      </c>
      <c r="CX21" t="s">
        <v>219</v>
      </c>
      <c r="CY21">
        <v>0</v>
      </c>
      <c r="CZ21">
        <v>0</v>
      </c>
      <c r="DA21" t="s">
        <v>219</v>
      </c>
      <c r="DB21" t="s">
        <v>219</v>
      </c>
      <c r="DC21" t="s">
        <v>219</v>
      </c>
      <c r="DD21" t="s">
        <v>219</v>
      </c>
      <c r="DE21" t="s">
        <v>219</v>
      </c>
      <c r="DF21" t="s">
        <v>219</v>
      </c>
      <c r="DG21" t="s">
        <v>219</v>
      </c>
      <c r="DH21">
        <v>0</v>
      </c>
      <c r="DI21">
        <v>1</v>
      </c>
      <c r="DJ21">
        <v>0</v>
      </c>
      <c r="DK21">
        <v>1</v>
      </c>
      <c r="DL21">
        <v>1</v>
      </c>
      <c r="DM21">
        <v>0</v>
      </c>
      <c r="DN21">
        <v>0</v>
      </c>
      <c r="DO21">
        <v>0</v>
      </c>
      <c r="DP21">
        <v>0</v>
      </c>
      <c r="DQ21">
        <v>1</v>
      </c>
      <c r="DR21">
        <v>1</v>
      </c>
      <c r="DS21">
        <v>0</v>
      </c>
      <c r="DT21">
        <v>0</v>
      </c>
      <c r="DU21" t="s">
        <v>219</v>
      </c>
      <c r="DV21" t="s">
        <v>219</v>
      </c>
      <c r="DW21" t="s">
        <v>219</v>
      </c>
      <c r="DX21" t="s">
        <v>219</v>
      </c>
      <c r="DY21" t="s">
        <v>219</v>
      </c>
      <c r="DZ21" t="s">
        <v>219</v>
      </c>
      <c r="EA21" t="s">
        <v>219</v>
      </c>
      <c r="EB21" t="s">
        <v>219</v>
      </c>
      <c r="EC21" t="s">
        <v>219</v>
      </c>
      <c r="ED21">
        <v>0</v>
      </c>
      <c r="EE21" t="s">
        <v>219</v>
      </c>
      <c r="EF21" t="s">
        <v>219</v>
      </c>
      <c r="EG21" t="s">
        <v>219</v>
      </c>
      <c r="EH21" t="s">
        <v>219</v>
      </c>
      <c r="EI21" t="s">
        <v>219</v>
      </c>
      <c r="EJ21">
        <v>1</v>
      </c>
      <c r="EK21">
        <v>0</v>
      </c>
      <c r="EL21">
        <v>1</v>
      </c>
      <c r="EM21">
        <v>1</v>
      </c>
      <c r="EN21">
        <v>0</v>
      </c>
      <c r="EO21">
        <v>1</v>
      </c>
      <c r="EP21">
        <v>1</v>
      </c>
      <c r="EQ21">
        <v>1</v>
      </c>
      <c r="ER21">
        <v>1</v>
      </c>
      <c r="ES21">
        <v>1</v>
      </c>
      <c r="ET21">
        <v>1</v>
      </c>
      <c r="EU21">
        <v>1</v>
      </c>
      <c r="EV21">
        <v>1</v>
      </c>
      <c r="EW21">
        <v>1</v>
      </c>
      <c r="EX21">
        <v>1</v>
      </c>
      <c r="EY21">
        <v>0</v>
      </c>
      <c r="EZ21">
        <v>0</v>
      </c>
      <c r="FA21">
        <v>1</v>
      </c>
      <c r="FB21">
        <v>0</v>
      </c>
      <c r="FC21">
        <v>0</v>
      </c>
      <c r="FD21" t="s">
        <v>219</v>
      </c>
      <c r="FE21" t="s">
        <v>219</v>
      </c>
      <c r="FF21" t="s">
        <v>219</v>
      </c>
      <c r="FG21">
        <v>0</v>
      </c>
      <c r="FH21" t="s">
        <v>219</v>
      </c>
      <c r="FI21" t="s">
        <v>219</v>
      </c>
      <c r="FJ21" t="s">
        <v>219</v>
      </c>
      <c r="FK21" t="s">
        <v>219</v>
      </c>
      <c r="FL21" t="s">
        <v>219</v>
      </c>
      <c r="FM21" t="s">
        <v>219</v>
      </c>
      <c r="FN21">
        <v>0</v>
      </c>
      <c r="FO21">
        <v>0</v>
      </c>
      <c r="FP21" t="s">
        <v>219</v>
      </c>
      <c r="FQ21" t="s">
        <v>219</v>
      </c>
      <c r="FR21" t="s">
        <v>219</v>
      </c>
      <c r="FS21" t="s">
        <v>219</v>
      </c>
      <c r="FT21" t="s">
        <v>219</v>
      </c>
      <c r="FU21" t="s">
        <v>219</v>
      </c>
      <c r="FV21" t="s">
        <v>219</v>
      </c>
      <c r="FW21" t="s">
        <v>219</v>
      </c>
      <c r="FX21" t="s">
        <v>219</v>
      </c>
      <c r="FY21">
        <v>0</v>
      </c>
      <c r="FZ21">
        <v>0</v>
      </c>
      <c r="GA21" t="s">
        <v>219</v>
      </c>
      <c r="GB21" t="s">
        <v>219</v>
      </c>
      <c r="GC21" t="s">
        <v>219</v>
      </c>
      <c r="GD21" t="s">
        <v>219</v>
      </c>
      <c r="GE21" t="s">
        <v>219</v>
      </c>
      <c r="GF21" t="s">
        <v>219</v>
      </c>
      <c r="GG21" t="s">
        <v>219</v>
      </c>
      <c r="GH21" t="s">
        <v>219</v>
      </c>
      <c r="GI21" t="s">
        <v>219</v>
      </c>
      <c r="GJ21" t="s">
        <v>219</v>
      </c>
      <c r="GK21" t="s">
        <v>219</v>
      </c>
      <c r="GL21" t="s">
        <v>219</v>
      </c>
      <c r="GM21" t="s">
        <v>219</v>
      </c>
      <c r="GN21" t="s">
        <v>219</v>
      </c>
      <c r="GO21" t="s">
        <v>219</v>
      </c>
      <c r="GP21" t="s">
        <v>219</v>
      </c>
      <c r="GQ21" t="s">
        <v>219</v>
      </c>
      <c r="GR21" t="s">
        <v>219</v>
      </c>
      <c r="GS21" t="s">
        <v>219</v>
      </c>
      <c r="GT21" t="s">
        <v>219</v>
      </c>
      <c r="GU21" t="s">
        <v>219</v>
      </c>
      <c r="GV21" t="s">
        <v>219</v>
      </c>
      <c r="GW21" t="s">
        <v>219</v>
      </c>
      <c r="GX21" t="s">
        <v>219</v>
      </c>
      <c r="GY21" t="s">
        <v>219</v>
      </c>
      <c r="GZ21" t="s">
        <v>219</v>
      </c>
      <c r="HA21" t="s">
        <v>219</v>
      </c>
      <c r="HB21" t="s">
        <v>219</v>
      </c>
      <c r="HC21" t="s">
        <v>219</v>
      </c>
      <c r="HD21" t="s">
        <v>219</v>
      </c>
      <c r="HE21" t="s">
        <v>219</v>
      </c>
      <c r="HF21" t="s">
        <v>219</v>
      </c>
      <c r="HG21" t="s">
        <v>219</v>
      </c>
      <c r="HH21" t="s">
        <v>219</v>
      </c>
      <c r="HI21" t="s">
        <v>219</v>
      </c>
      <c r="HJ21">
        <v>0</v>
      </c>
    </row>
    <row r="22" spans="1:218">
      <c r="A22" t="s">
        <v>223</v>
      </c>
      <c r="B22" s="1">
        <v>44138</v>
      </c>
      <c r="C22" s="1">
        <v>44561</v>
      </c>
      <c r="D22">
        <v>0</v>
      </c>
      <c r="E22">
        <v>1</v>
      </c>
      <c r="F22">
        <v>0</v>
      </c>
      <c r="G22">
        <v>0</v>
      </c>
      <c r="H22">
        <v>0</v>
      </c>
      <c r="I22">
        <v>1</v>
      </c>
      <c r="J22">
        <v>0</v>
      </c>
      <c r="K22">
        <v>0</v>
      </c>
      <c r="L22">
        <v>1</v>
      </c>
      <c r="M22">
        <v>1</v>
      </c>
      <c r="N22">
        <v>1</v>
      </c>
      <c r="O22">
        <v>0</v>
      </c>
      <c r="P22">
        <v>0</v>
      </c>
      <c r="Q22">
        <v>0</v>
      </c>
      <c r="R22">
        <v>0</v>
      </c>
      <c r="S22">
        <v>0</v>
      </c>
      <c r="T22">
        <v>0</v>
      </c>
      <c r="U22" t="s">
        <v>219</v>
      </c>
      <c r="V22" t="s">
        <v>219</v>
      </c>
      <c r="W22" t="s">
        <v>219</v>
      </c>
      <c r="X22" t="s">
        <v>219</v>
      </c>
      <c r="Y22" t="s">
        <v>219</v>
      </c>
      <c r="Z22" t="s">
        <v>219</v>
      </c>
      <c r="AA22" t="s">
        <v>219</v>
      </c>
      <c r="AB22">
        <v>0</v>
      </c>
      <c r="AC22">
        <v>1</v>
      </c>
      <c r="AD22">
        <v>0</v>
      </c>
      <c r="AE22">
        <v>0</v>
      </c>
      <c r="AF22">
        <v>0</v>
      </c>
      <c r="AG22">
        <v>0</v>
      </c>
      <c r="AH22">
        <v>1</v>
      </c>
      <c r="AI22">
        <v>0</v>
      </c>
      <c r="AJ22">
        <v>1</v>
      </c>
      <c r="AK22">
        <v>0</v>
      </c>
      <c r="AL22">
        <v>0</v>
      </c>
      <c r="AM22">
        <v>0</v>
      </c>
      <c r="AN22">
        <v>0</v>
      </c>
      <c r="AO22">
        <v>0</v>
      </c>
      <c r="AP22">
        <v>0</v>
      </c>
      <c r="AQ22">
        <v>0</v>
      </c>
      <c r="AR22">
        <v>0</v>
      </c>
      <c r="AS22">
        <v>0</v>
      </c>
      <c r="AT22">
        <v>0</v>
      </c>
      <c r="AU22">
        <v>0</v>
      </c>
      <c r="AV22" t="s">
        <v>219</v>
      </c>
      <c r="AW22" t="s">
        <v>219</v>
      </c>
      <c r="AX22">
        <v>0</v>
      </c>
      <c r="AY22" t="s">
        <v>219</v>
      </c>
      <c r="AZ22" t="s">
        <v>219</v>
      </c>
      <c r="BA22" t="s">
        <v>219</v>
      </c>
      <c r="BB22" t="s">
        <v>219</v>
      </c>
      <c r="BC22" t="s">
        <v>219</v>
      </c>
      <c r="BD22" t="s">
        <v>219</v>
      </c>
      <c r="BE22" t="s">
        <v>219</v>
      </c>
      <c r="BF22" t="s">
        <v>219</v>
      </c>
      <c r="BG22" t="s">
        <v>219</v>
      </c>
      <c r="BH22">
        <v>1</v>
      </c>
      <c r="BI22">
        <v>0</v>
      </c>
      <c r="BJ22" t="s">
        <v>219</v>
      </c>
      <c r="BK22" t="s">
        <v>219</v>
      </c>
      <c r="BL22" t="s">
        <v>219</v>
      </c>
      <c r="BM22" t="s">
        <v>219</v>
      </c>
      <c r="BN22" t="s">
        <v>219</v>
      </c>
      <c r="BO22" t="s">
        <v>219</v>
      </c>
      <c r="BP22">
        <v>0</v>
      </c>
      <c r="BQ22">
        <v>0</v>
      </c>
      <c r="BR22" t="s">
        <v>219</v>
      </c>
      <c r="BS22" t="s">
        <v>219</v>
      </c>
      <c r="BT22" t="s">
        <v>219</v>
      </c>
      <c r="BU22" t="s">
        <v>219</v>
      </c>
      <c r="BV22" t="s">
        <v>219</v>
      </c>
      <c r="BW22" t="s">
        <v>219</v>
      </c>
      <c r="BX22" t="s">
        <v>219</v>
      </c>
      <c r="BY22" t="s">
        <v>219</v>
      </c>
      <c r="BZ22" t="s">
        <v>219</v>
      </c>
      <c r="CA22" t="s">
        <v>219</v>
      </c>
      <c r="CB22" t="s">
        <v>219</v>
      </c>
      <c r="CC22" t="s">
        <v>219</v>
      </c>
      <c r="CD22" t="s">
        <v>219</v>
      </c>
      <c r="CE22" t="s">
        <v>219</v>
      </c>
      <c r="CF22" t="s">
        <v>219</v>
      </c>
      <c r="CG22" t="s">
        <v>219</v>
      </c>
      <c r="CH22" t="s">
        <v>219</v>
      </c>
      <c r="CI22" t="s">
        <v>219</v>
      </c>
      <c r="CJ22" t="s">
        <v>219</v>
      </c>
      <c r="CK22" t="s">
        <v>219</v>
      </c>
      <c r="CL22" t="s">
        <v>219</v>
      </c>
      <c r="CM22" t="s">
        <v>219</v>
      </c>
      <c r="CN22" t="s">
        <v>219</v>
      </c>
      <c r="CO22" t="s">
        <v>219</v>
      </c>
      <c r="CP22" t="s">
        <v>219</v>
      </c>
      <c r="CQ22" t="s">
        <v>219</v>
      </c>
      <c r="CR22" t="s">
        <v>219</v>
      </c>
      <c r="CS22" t="s">
        <v>219</v>
      </c>
      <c r="CT22" t="s">
        <v>219</v>
      </c>
      <c r="CU22" t="s">
        <v>219</v>
      </c>
      <c r="CV22" t="s">
        <v>219</v>
      </c>
      <c r="CW22" t="s">
        <v>219</v>
      </c>
      <c r="CX22" t="s">
        <v>219</v>
      </c>
      <c r="CY22">
        <v>0</v>
      </c>
      <c r="CZ22">
        <v>0</v>
      </c>
      <c r="DA22" t="s">
        <v>219</v>
      </c>
      <c r="DB22" t="s">
        <v>219</v>
      </c>
      <c r="DC22" t="s">
        <v>219</v>
      </c>
      <c r="DD22" t="s">
        <v>219</v>
      </c>
      <c r="DE22" t="s">
        <v>219</v>
      </c>
      <c r="DF22" t="s">
        <v>219</v>
      </c>
      <c r="DG22" t="s">
        <v>219</v>
      </c>
      <c r="DH22">
        <v>0</v>
      </c>
      <c r="DI22">
        <v>1</v>
      </c>
      <c r="DJ22">
        <v>0</v>
      </c>
      <c r="DK22">
        <v>1</v>
      </c>
      <c r="DL22">
        <v>1</v>
      </c>
      <c r="DM22">
        <v>0</v>
      </c>
      <c r="DN22">
        <v>0</v>
      </c>
      <c r="DO22">
        <v>0</v>
      </c>
      <c r="DP22">
        <v>0</v>
      </c>
      <c r="DQ22">
        <v>1</v>
      </c>
      <c r="DR22">
        <v>1</v>
      </c>
      <c r="DS22">
        <v>0</v>
      </c>
      <c r="DT22">
        <v>0</v>
      </c>
      <c r="DU22" t="s">
        <v>219</v>
      </c>
      <c r="DV22" t="s">
        <v>219</v>
      </c>
      <c r="DW22" t="s">
        <v>219</v>
      </c>
      <c r="DX22" t="s">
        <v>219</v>
      </c>
      <c r="DY22" t="s">
        <v>219</v>
      </c>
      <c r="DZ22" t="s">
        <v>219</v>
      </c>
      <c r="EA22" t="s">
        <v>219</v>
      </c>
      <c r="EB22" t="s">
        <v>219</v>
      </c>
      <c r="EC22" t="s">
        <v>219</v>
      </c>
      <c r="ED22">
        <v>0</v>
      </c>
      <c r="EE22" t="s">
        <v>219</v>
      </c>
      <c r="EF22" t="s">
        <v>219</v>
      </c>
      <c r="EG22" t="s">
        <v>219</v>
      </c>
      <c r="EH22" t="s">
        <v>219</v>
      </c>
      <c r="EI22" t="s">
        <v>219</v>
      </c>
      <c r="EJ22">
        <v>1</v>
      </c>
      <c r="EK22">
        <v>0</v>
      </c>
      <c r="EL22">
        <v>1</v>
      </c>
      <c r="EM22">
        <v>1</v>
      </c>
      <c r="EN22">
        <v>0</v>
      </c>
      <c r="EO22">
        <v>1</v>
      </c>
      <c r="EP22">
        <v>1</v>
      </c>
      <c r="EQ22">
        <v>1</v>
      </c>
      <c r="ER22">
        <v>1</v>
      </c>
      <c r="ES22">
        <v>1</v>
      </c>
      <c r="ET22">
        <v>1</v>
      </c>
      <c r="EU22">
        <v>1</v>
      </c>
      <c r="EV22">
        <v>1</v>
      </c>
      <c r="EW22">
        <v>1</v>
      </c>
      <c r="EX22">
        <v>1</v>
      </c>
      <c r="EY22">
        <v>0</v>
      </c>
      <c r="EZ22">
        <v>0</v>
      </c>
      <c r="FA22">
        <v>1</v>
      </c>
      <c r="FB22">
        <v>0</v>
      </c>
      <c r="FC22">
        <v>0</v>
      </c>
      <c r="FD22" t="s">
        <v>219</v>
      </c>
      <c r="FE22" t="s">
        <v>219</v>
      </c>
      <c r="FF22" t="s">
        <v>219</v>
      </c>
      <c r="FG22">
        <v>0</v>
      </c>
      <c r="FH22" t="s">
        <v>219</v>
      </c>
      <c r="FI22" t="s">
        <v>219</v>
      </c>
      <c r="FJ22" t="s">
        <v>219</v>
      </c>
      <c r="FK22" t="s">
        <v>219</v>
      </c>
      <c r="FL22" t="s">
        <v>219</v>
      </c>
      <c r="FM22" t="s">
        <v>219</v>
      </c>
      <c r="FN22">
        <v>0</v>
      </c>
      <c r="FO22">
        <v>0</v>
      </c>
      <c r="FP22" t="s">
        <v>219</v>
      </c>
      <c r="FQ22" t="s">
        <v>219</v>
      </c>
      <c r="FR22" t="s">
        <v>219</v>
      </c>
      <c r="FS22" t="s">
        <v>219</v>
      </c>
      <c r="FT22" t="s">
        <v>219</v>
      </c>
      <c r="FU22" t="s">
        <v>219</v>
      </c>
      <c r="FV22" t="s">
        <v>219</v>
      </c>
      <c r="FW22" t="s">
        <v>219</v>
      </c>
      <c r="FX22" t="s">
        <v>219</v>
      </c>
      <c r="FY22">
        <v>0</v>
      </c>
      <c r="FZ22">
        <v>0</v>
      </c>
      <c r="GA22" t="s">
        <v>219</v>
      </c>
      <c r="GB22" t="s">
        <v>219</v>
      </c>
      <c r="GC22" t="s">
        <v>219</v>
      </c>
      <c r="GD22" t="s">
        <v>219</v>
      </c>
      <c r="GE22" t="s">
        <v>219</v>
      </c>
      <c r="GF22" t="s">
        <v>219</v>
      </c>
      <c r="GG22" t="s">
        <v>219</v>
      </c>
      <c r="GH22" t="s">
        <v>219</v>
      </c>
      <c r="GI22" t="s">
        <v>219</v>
      </c>
      <c r="GJ22" t="s">
        <v>219</v>
      </c>
      <c r="GK22" t="s">
        <v>219</v>
      </c>
      <c r="GL22" t="s">
        <v>219</v>
      </c>
      <c r="GM22" t="s">
        <v>219</v>
      </c>
      <c r="GN22" t="s">
        <v>219</v>
      </c>
      <c r="GO22" t="s">
        <v>219</v>
      </c>
      <c r="GP22" t="s">
        <v>219</v>
      </c>
      <c r="GQ22" t="s">
        <v>219</v>
      </c>
      <c r="GR22" t="s">
        <v>219</v>
      </c>
      <c r="GS22" t="s">
        <v>219</v>
      </c>
      <c r="GT22" t="s">
        <v>219</v>
      </c>
      <c r="GU22" t="s">
        <v>219</v>
      </c>
      <c r="GV22" t="s">
        <v>219</v>
      </c>
      <c r="GW22" t="s">
        <v>219</v>
      </c>
      <c r="GX22" t="s">
        <v>219</v>
      </c>
      <c r="GY22" t="s">
        <v>219</v>
      </c>
      <c r="GZ22" t="s">
        <v>219</v>
      </c>
      <c r="HA22" t="s">
        <v>219</v>
      </c>
      <c r="HB22" t="s">
        <v>219</v>
      </c>
      <c r="HC22" t="s">
        <v>219</v>
      </c>
      <c r="HD22" t="s">
        <v>219</v>
      </c>
      <c r="HE22" t="s">
        <v>219</v>
      </c>
      <c r="HF22" t="s">
        <v>219</v>
      </c>
      <c r="HG22" t="s">
        <v>219</v>
      </c>
      <c r="HH22" t="s">
        <v>219</v>
      </c>
      <c r="HI22" t="s">
        <v>219</v>
      </c>
      <c r="HJ22">
        <v>0</v>
      </c>
    </row>
    <row r="23" spans="1:218">
      <c r="A23" t="s">
        <v>223</v>
      </c>
      <c r="B23" s="1">
        <v>44562</v>
      </c>
      <c r="C23" s="1">
        <v>44866</v>
      </c>
      <c r="D23">
        <v>0</v>
      </c>
      <c r="E23">
        <v>1</v>
      </c>
      <c r="F23">
        <v>0</v>
      </c>
      <c r="G23">
        <v>0</v>
      </c>
      <c r="H23">
        <v>0</v>
      </c>
      <c r="I23">
        <v>1</v>
      </c>
      <c r="J23">
        <v>0</v>
      </c>
      <c r="K23">
        <v>0</v>
      </c>
      <c r="L23">
        <v>1</v>
      </c>
      <c r="M23">
        <v>1</v>
      </c>
      <c r="N23">
        <v>1</v>
      </c>
      <c r="O23">
        <v>0</v>
      </c>
      <c r="P23">
        <v>0</v>
      </c>
      <c r="Q23">
        <v>0</v>
      </c>
      <c r="R23">
        <v>0</v>
      </c>
      <c r="S23">
        <v>0</v>
      </c>
      <c r="T23">
        <v>0</v>
      </c>
      <c r="U23" t="s">
        <v>219</v>
      </c>
      <c r="V23" t="s">
        <v>219</v>
      </c>
      <c r="W23" t="s">
        <v>219</v>
      </c>
      <c r="X23" t="s">
        <v>219</v>
      </c>
      <c r="Y23" t="s">
        <v>219</v>
      </c>
      <c r="Z23" t="s">
        <v>219</v>
      </c>
      <c r="AA23" t="s">
        <v>219</v>
      </c>
      <c r="AB23">
        <v>0</v>
      </c>
      <c r="AC23">
        <v>1</v>
      </c>
      <c r="AD23">
        <v>0</v>
      </c>
      <c r="AE23">
        <v>0</v>
      </c>
      <c r="AF23">
        <v>0</v>
      </c>
      <c r="AG23">
        <v>0</v>
      </c>
      <c r="AH23">
        <v>1</v>
      </c>
      <c r="AI23">
        <v>0</v>
      </c>
      <c r="AJ23">
        <v>1</v>
      </c>
      <c r="AK23">
        <v>0</v>
      </c>
      <c r="AL23">
        <v>0</v>
      </c>
      <c r="AM23">
        <v>0</v>
      </c>
      <c r="AN23">
        <v>0</v>
      </c>
      <c r="AO23">
        <v>0</v>
      </c>
      <c r="AP23">
        <v>0</v>
      </c>
      <c r="AQ23">
        <v>0</v>
      </c>
      <c r="AR23">
        <v>0</v>
      </c>
      <c r="AS23">
        <v>0</v>
      </c>
      <c r="AT23">
        <v>0</v>
      </c>
      <c r="AU23">
        <v>0</v>
      </c>
      <c r="AV23" t="s">
        <v>219</v>
      </c>
      <c r="AW23" t="s">
        <v>219</v>
      </c>
      <c r="AX23">
        <v>0</v>
      </c>
      <c r="AY23" t="s">
        <v>219</v>
      </c>
      <c r="AZ23" t="s">
        <v>219</v>
      </c>
      <c r="BA23" t="s">
        <v>219</v>
      </c>
      <c r="BB23" t="s">
        <v>219</v>
      </c>
      <c r="BC23" t="s">
        <v>219</v>
      </c>
      <c r="BD23" t="s">
        <v>219</v>
      </c>
      <c r="BE23" t="s">
        <v>219</v>
      </c>
      <c r="BF23" t="s">
        <v>219</v>
      </c>
      <c r="BG23" t="s">
        <v>219</v>
      </c>
      <c r="BH23">
        <v>1</v>
      </c>
      <c r="BI23">
        <v>0</v>
      </c>
      <c r="BJ23" t="s">
        <v>219</v>
      </c>
      <c r="BK23" t="s">
        <v>219</v>
      </c>
      <c r="BL23" t="s">
        <v>219</v>
      </c>
      <c r="BM23" t="s">
        <v>219</v>
      </c>
      <c r="BN23" t="s">
        <v>219</v>
      </c>
      <c r="BO23" t="s">
        <v>219</v>
      </c>
      <c r="BP23">
        <v>0</v>
      </c>
      <c r="BQ23">
        <v>0</v>
      </c>
      <c r="BR23" t="s">
        <v>219</v>
      </c>
      <c r="BS23" t="s">
        <v>219</v>
      </c>
      <c r="BT23" t="s">
        <v>219</v>
      </c>
      <c r="BU23" t="s">
        <v>219</v>
      </c>
      <c r="BV23" t="s">
        <v>219</v>
      </c>
      <c r="BW23" t="s">
        <v>219</v>
      </c>
      <c r="BX23" t="s">
        <v>219</v>
      </c>
      <c r="BY23" t="s">
        <v>219</v>
      </c>
      <c r="BZ23" t="s">
        <v>219</v>
      </c>
      <c r="CA23" t="s">
        <v>219</v>
      </c>
      <c r="CB23" t="s">
        <v>219</v>
      </c>
      <c r="CC23" t="s">
        <v>219</v>
      </c>
      <c r="CD23" t="s">
        <v>219</v>
      </c>
      <c r="CE23" t="s">
        <v>219</v>
      </c>
      <c r="CF23" t="s">
        <v>219</v>
      </c>
      <c r="CG23" t="s">
        <v>219</v>
      </c>
      <c r="CH23" t="s">
        <v>219</v>
      </c>
      <c r="CI23" t="s">
        <v>219</v>
      </c>
      <c r="CJ23" t="s">
        <v>219</v>
      </c>
      <c r="CK23" t="s">
        <v>219</v>
      </c>
      <c r="CL23" t="s">
        <v>219</v>
      </c>
      <c r="CM23" t="s">
        <v>219</v>
      </c>
      <c r="CN23" t="s">
        <v>219</v>
      </c>
      <c r="CO23" t="s">
        <v>219</v>
      </c>
      <c r="CP23" t="s">
        <v>219</v>
      </c>
      <c r="CQ23" t="s">
        <v>219</v>
      </c>
      <c r="CR23" t="s">
        <v>219</v>
      </c>
      <c r="CS23" t="s">
        <v>219</v>
      </c>
      <c r="CT23" t="s">
        <v>219</v>
      </c>
      <c r="CU23" t="s">
        <v>219</v>
      </c>
      <c r="CV23" t="s">
        <v>219</v>
      </c>
      <c r="CW23" t="s">
        <v>219</v>
      </c>
      <c r="CX23" t="s">
        <v>219</v>
      </c>
      <c r="CY23">
        <v>0</v>
      </c>
      <c r="CZ23">
        <v>0</v>
      </c>
      <c r="DA23" t="s">
        <v>219</v>
      </c>
      <c r="DB23" t="s">
        <v>219</v>
      </c>
      <c r="DC23" t="s">
        <v>219</v>
      </c>
      <c r="DD23" t="s">
        <v>219</v>
      </c>
      <c r="DE23" t="s">
        <v>219</v>
      </c>
      <c r="DF23" t="s">
        <v>219</v>
      </c>
      <c r="DG23" t="s">
        <v>219</v>
      </c>
      <c r="DH23">
        <v>0</v>
      </c>
      <c r="DI23">
        <v>1</v>
      </c>
      <c r="DJ23">
        <v>0</v>
      </c>
      <c r="DK23">
        <v>1</v>
      </c>
      <c r="DL23">
        <v>1</v>
      </c>
      <c r="DM23">
        <v>0</v>
      </c>
      <c r="DN23">
        <v>0</v>
      </c>
      <c r="DO23">
        <v>0</v>
      </c>
      <c r="DP23">
        <v>0</v>
      </c>
      <c r="DQ23">
        <v>1</v>
      </c>
      <c r="DR23">
        <v>1</v>
      </c>
      <c r="DS23">
        <v>0</v>
      </c>
      <c r="DT23">
        <v>0</v>
      </c>
      <c r="DU23" t="s">
        <v>219</v>
      </c>
      <c r="DV23" t="s">
        <v>219</v>
      </c>
      <c r="DW23" t="s">
        <v>219</v>
      </c>
      <c r="DX23" t="s">
        <v>219</v>
      </c>
      <c r="DY23" t="s">
        <v>219</v>
      </c>
      <c r="DZ23" t="s">
        <v>219</v>
      </c>
      <c r="EA23" t="s">
        <v>219</v>
      </c>
      <c r="EB23" t="s">
        <v>219</v>
      </c>
      <c r="EC23" t="s">
        <v>219</v>
      </c>
      <c r="ED23">
        <v>0</v>
      </c>
      <c r="EE23" t="s">
        <v>219</v>
      </c>
      <c r="EF23" t="s">
        <v>219</v>
      </c>
      <c r="EG23" t="s">
        <v>219</v>
      </c>
      <c r="EH23" t="s">
        <v>219</v>
      </c>
      <c r="EI23" t="s">
        <v>219</v>
      </c>
      <c r="EJ23">
        <v>1</v>
      </c>
      <c r="EK23">
        <v>0</v>
      </c>
      <c r="EL23">
        <v>1</v>
      </c>
      <c r="EM23">
        <v>1</v>
      </c>
      <c r="EN23">
        <v>0</v>
      </c>
      <c r="EO23">
        <v>1</v>
      </c>
      <c r="EP23">
        <v>1</v>
      </c>
      <c r="EQ23">
        <v>1</v>
      </c>
      <c r="ER23">
        <v>1</v>
      </c>
      <c r="ES23">
        <v>1</v>
      </c>
      <c r="ET23">
        <v>1</v>
      </c>
      <c r="EU23">
        <v>1</v>
      </c>
      <c r="EV23">
        <v>1</v>
      </c>
      <c r="EW23">
        <v>1</v>
      </c>
      <c r="EX23">
        <v>1</v>
      </c>
      <c r="EY23">
        <v>0</v>
      </c>
      <c r="EZ23">
        <v>0</v>
      </c>
      <c r="FA23">
        <v>1</v>
      </c>
      <c r="FB23">
        <v>0</v>
      </c>
      <c r="FC23">
        <v>0</v>
      </c>
      <c r="FD23" t="s">
        <v>219</v>
      </c>
      <c r="FE23" t="s">
        <v>219</v>
      </c>
      <c r="FF23" t="s">
        <v>219</v>
      </c>
      <c r="FG23">
        <v>0</v>
      </c>
      <c r="FH23" t="s">
        <v>219</v>
      </c>
      <c r="FI23" t="s">
        <v>219</v>
      </c>
      <c r="FJ23" t="s">
        <v>219</v>
      </c>
      <c r="FK23" t="s">
        <v>219</v>
      </c>
      <c r="FL23" t="s">
        <v>219</v>
      </c>
      <c r="FM23" t="s">
        <v>219</v>
      </c>
      <c r="FN23">
        <v>0</v>
      </c>
      <c r="FO23">
        <v>0</v>
      </c>
      <c r="FP23" t="s">
        <v>219</v>
      </c>
      <c r="FQ23" t="s">
        <v>219</v>
      </c>
      <c r="FR23" t="s">
        <v>219</v>
      </c>
      <c r="FS23" t="s">
        <v>219</v>
      </c>
      <c r="FT23" t="s">
        <v>219</v>
      </c>
      <c r="FU23" t="s">
        <v>219</v>
      </c>
      <c r="FV23" t="s">
        <v>219</v>
      </c>
      <c r="FW23" t="s">
        <v>219</v>
      </c>
      <c r="FX23" t="s">
        <v>219</v>
      </c>
      <c r="FY23">
        <v>0</v>
      </c>
      <c r="FZ23">
        <v>0</v>
      </c>
      <c r="GA23" t="s">
        <v>219</v>
      </c>
      <c r="GB23" t="s">
        <v>219</v>
      </c>
      <c r="GC23" t="s">
        <v>219</v>
      </c>
      <c r="GD23" t="s">
        <v>219</v>
      </c>
      <c r="GE23" t="s">
        <v>219</v>
      </c>
      <c r="GF23" t="s">
        <v>219</v>
      </c>
      <c r="GG23" t="s">
        <v>219</v>
      </c>
      <c r="GH23" t="s">
        <v>219</v>
      </c>
      <c r="GI23" t="s">
        <v>219</v>
      </c>
      <c r="GJ23" t="s">
        <v>219</v>
      </c>
      <c r="GK23" t="s">
        <v>219</v>
      </c>
      <c r="GL23" t="s">
        <v>219</v>
      </c>
      <c r="GM23" t="s">
        <v>219</v>
      </c>
      <c r="GN23" t="s">
        <v>219</v>
      </c>
      <c r="GO23" t="s">
        <v>219</v>
      </c>
      <c r="GP23" t="s">
        <v>219</v>
      </c>
      <c r="GQ23" t="s">
        <v>219</v>
      </c>
      <c r="GR23" t="s">
        <v>219</v>
      </c>
      <c r="GS23" t="s">
        <v>219</v>
      </c>
      <c r="GT23" t="s">
        <v>219</v>
      </c>
      <c r="GU23" t="s">
        <v>219</v>
      </c>
      <c r="GV23" t="s">
        <v>219</v>
      </c>
      <c r="GW23" t="s">
        <v>219</v>
      </c>
      <c r="GX23" t="s">
        <v>219</v>
      </c>
      <c r="GY23" t="s">
        <v>219</v>
      </c>
      <c r="GZ23" t="s">
        <v>219</v>
      </c>
      <c r="HA23" t="s">
        <v>219</v>
      </c>
      <c r="HB23" t="s">
        <v>219</v>
      </c>
      <c r="HC23" t="s">
        <v>219</v>
      </c>
      <c r="HD23" t="s">
        <v>219</v>
      </c>
      <c r="HE23" t="s">
        <v>219</v>
      </c>
      <c r="HF23" t="s">
        <v>219</v>
      </c>
      <c r="HG23" t="s">
        <v>219</v>
      </c>
      <c r="HH23" t="s">
        <v>219</v>
      </c>
      <c r="HI23" t="s">
        <v>219</v>
      </c>
      <c r="HJ23">
        <v>0</v>
      </c>
    </row>
    <row r="24" spans="1:218">
      <c r="A24" t="s">
        <v>224</v>
      </c>
      <c r="B24" s="1">
        <v>43678</v>
      </c>
      <c r="C24" s="1">
        <v>44011</v>
      </c>
      <c r="D24">
        <v>0</v>
      </c>
      <c r="E24">
        <v>1</v>
      </c>
      <c r="F24">
        <v>0</v>
      </c>
      <c r="G24">
        <v>1</v>
      </c>
      <c r="H24">
        <v>0</v>
      </c>
      <c r="I24">
        <v>1</v>
      </c>
      <c r="J24">
        <v>0</v>
      </c>
      <c r="K24">
        <v>1</v>
      </c>
      <c r="L24">
        <v>1</v>
      </c>
      <c r="M24">
        <v>1</v>
      </c>
      <c r="N24">
        <v>1</v>
      </c>
      <c r="O24">
        <v>1</v>
      </c>
      <c r="P24">
        <v>0</v>
      </c>
      <c r="Q24">
        <v>0</v>
      </c>
      <c r="R24">
        <v>0</v>
      </c>
      <c r="S24">
        <v>0</v>
      </c>
      <c r="T24">
        <v>0</v>
      </c>
      <c r="U24" t="s">
        <v>219</v>
      </c>
      <c r="V24" t="s">
        <v>219</v>
      </c>
      <c r="W24" t="s">
        <v>219</v>
      </c>
      <c r="X24" t="s">
        <v>219</v>
      </c>
      <c r="Y24" t="s">
        <v>219</v>
      </c>
      <c r="Z24" t="s">
        <v>219</v>
      </c>
      <c r="AA24" t="s">
        <v>219</v>
      </c>
      <c r="AB24">
        <v>0</v>
      </c>
      <c r="AC24">
        <v>1</v>
      </c>
      <c r="AD24">
        <v>1</v>
      </c>
      <c r="AE24">
        <v>1</v>
      </c>
      <c r="AF24">
        <v>0</v>
      </c>
      <c r="AG24">
        <v>0</v>
      </c>
      <c r="AH24">
        <v>0</v>
      </c>
      <c r="AI24">
        <v>1</v>
      </c>
      <c r="AJ24">
        <v>0</v>
      </c>
      <c r="AK24">
        <v>0</v>
      </c>
      <c r="AL24">
        <v>0</v>
      </c>
      <c r="AM24">
        <v>0</v>
      </c>
      <c r="AN24">
        <v>0</v>
      </c>
      <c r="AO24">
        <v>0</v>
      </c>
      <c r="AP24">
        <v>1</v>
      </c>
      <c r="AQ24">
        <v>0</v>
      </c>
      <c r="AR24">
        <v>0</v>
      </c>
      <c r="AS24">
        <v>0</v>
      </c>
      <c r="AT24">
        <v>0</v>
      </c>
      <c r="AU24">
        <v>0</v>
      </c>
      <c r="AV24" t="s">
        <v>219</v>
      </c>
      <c r="AW24" t="s">
        <v>219</v>
      </c>
      <c r="AX24">
        <v>0</v>
      </c>
      <c r="AY24" t="s">
        <v>219</v>
      </c>
      <c r="AZ24" t="s">
        <v>219</v>
      </c>
      <c r="BA24" t="s">
        <v>219</v>
      </c>
      <c r="BB24" t="s">
        <v>219</v>
      </c>
      <c r="BC24" t="s">
        <v>219</v>
      </c>
      <c r="BD24" t="s">
        <v>219</v>
      </c>
      <c r="BE24" t="s">
        <v>219</v>
      </c>
      <c r="BF24" t="s">
        <v>219</v>
      </c>
      <c r="BG24" t="s">
        <v>219</v>
      </c>
      <c r="BH24">
        <v>0</v>
      </c>
      <c r="BI24">
        <v>0</v>
      </c>
      <c r="BJ24" t="s">
        <v>219</v>
      </c>
      <c r="BK24" t="s">
        <v>219</v>
      </c>
      <c r="BL24" t="s">
        <v>219</v>
      </c>
      <c r="BM24" t="s">
        <v>219</v>
      </c>
      <c r="BN24" t="s">
        <v>219</v>
      </c>
      <c r="BO24" t="s">
        <v>219</v>
      </c>
      <c r="BP24">
        <v>1</v>
      </c>
      <c r="BQ24">
        <v>1</v>
      </c>
      <c r="BR24">
        <v>1</v>
      </c>
      <c r="BS24">
        <v>1</v>
      </c>
      <c r="BT24">
        <v>0</v>
      </c>
      <c r="BU24">
        <v>1</v>
      </c>
      <c r="BV24">
        <v>1</v>
      </c>
      <c r="BW24">
        <v>0</v>
      </c>
      <c r="BX24">
        <v>0</v>
      </c>
      <c r="BY24">
        <v>0</v>
      </c>
      <c r="BZ24">
        <v>0</v>
      </c>
      <c r="CA24">
        <v>0</v>
      </c>
      <c r="CB24">
        <v>0</v>
      </c>
      <c r="CC24">
        <v>0</v>
      </c>
      <c r="CD24">
        <v>0</v>
      </c>
      <c r="CE24">
        <v>0</v>
      </c>
      <c r="CF24">
        <v>0</v>
      </c>
      <c r="CG24">
        <v>1</v>
      </c>
      <c r="CH24">
        <v>0</v>
      </c>
      <c r="CI24">
        <v>1</v>
      </c>
      <c r="CJ24" t="s">
        <v>219</v>
      </c>
      <c r="CK24" t="s">
        <v>219</v>
      </c>
      <c r="CL24" t="s">
        <v>219</v>
      </c>
      <c r="CM24" t="s">
        <v>219</v>
      </c>
      <c r="CN24" t="s">
        <v>219</v>
      </c>
      <c r="CO24" t="s">
        <v>219</v>
      </c>
      <c r="CP24" t="s">
        <v>219</v>
      </c>
      <c r="CQ24" t="s">
        <v>219</v>
      </c>
      <c r="CR24" t="s">
        <v>219</v>
      </c>
      <c r="CS24" t="s">
        <v>219</v>
      </c>
      <c r="CT24" t="s">
        <v>219</v>
      </c>
      <c r="CU24" t="s">
        <v>219</v>
      </c>
      <c r="CV24" t="s">
        <v>219</v>
      </c>
      <c r="CW24" t="s">
        <v>219</v>
      </c>
      <c r="CX24" t="s">
        <v>219</v>
      </c>
      <c r="CY24">
        <v>0</v>
      </c>
      <c r="CZ24">
        <v>0</v>
      </c>
      <c r="DA24" t="s">
        <v>219</v>
      </c>
      <c r="DB24" t="s">
        <v>219</v>
      </c>
      <c r="DC24" t="s">
        <v>219</v>
      </c>
      <c r="DD24" t="s">
        <v>219</v>
      </c>
      <c r="DE24" t="s">
        <v>219</v>
      </c>
      <c r="DF24" t="s">
        <v>219</v>
      </c>
      <c r="DG24" t="s">
        <v>219</v>
      </c>
      <c r="DH24">
        <v>0</v>
      </c>
      <c r="DI24">
        <v>1</v>
      </c>
      <c r="DJ24">
        <v>0</v>
      </c>
      <c r="DK24">
        <v>1</v>
      </c>
      <c r="DL24">
        <v>1</v>
      </c>
      <c r="DM24">
        <v>0</v>
      </c>
      <c r="DN24">
        <v>0</v>
      </c>
      <c r="DO24">
        <v>1</v>
      </c>
      <c r="DP24">
        <v>0</v>
      </c>
      <c r="DQ24">
        <v>0</v>
      </c>
      <c r="DR24">
        <v>0</v>
      </c>
      <c r="DS24">
        <v>0</v>
      </c>
      <c r="DT24">
        <v>0</v>
      </c>
      <c r="DU24" t="s">
        <v>219</v>
      </c>
      <c r="DV24" t="s">
        <v>219</v>
      </c>
      <c r="DW24" t="s">
        <v>219</v>
      </c>
      <c r="DX24" t="s">
        <v>219</v>
      </c>
      <c r="DY24" t="s">
        <v>219</v>
      </c>
      <c r="DZ24" t="s">
        <v>219</v>
      </c>
      <c r="EA24" t="s">
        <v>219</v>
      </c>
      <c r="EB24" t="s">
        <v>219</v>
      </c>
      <c r="EC24" t="s">
        <v>219</v>
      </c>
      <c r="ED24">
        <v>1</v>
      </c>
      <c r="EE24">
        <v>1</v>
      </c>
      <c r="EF24">
        <v>0</v>
      </c>
      <c r="EG24">
        <v>0</v>
      </c>
      <c r="EH24">
        <v>1</v>
      </c>
      <c r="EI24">
        <v>1</v>
      </c>
      <c r="EJ24">
        <v>1</v>
      </c>
      <c r="EK24">
        <v>0</v>
      </c>
      <c r="EL24">
        <v>1</v>
      </c>
      <c r="EM24">
        <v>1</v>
      </c>
      <c r="EN24">
        <v>0</v>
      </c>
      <c r="EO24">
        <v>0</v>
      </c>
      <c r="EP24">
        <v>1</v>
      </c>
      <c r="EQ24">
        <v>1</v>
      </c>
      <c r="ER24">
        <v>0</v>
      </c>
      <c r="ES24">
        <v>0</v>
      </c>
      <c r="ET24">
        <v>1</v>
      </c>
      <c r="EU24">
        <v>1</v>
      </c>
      <c r="EV24">
        <v>1</v>
      </c>
      <c r="EW24">
        <v>1</v>
      </c>
      <c r="EX24">
        <v>1</v>
      </c>
      <c r="EY24">
        <v>1</v>
      </c>
      <c r="EZ24">
        <v>1</v>
      </c>
      <c r="FA24">
        <v>0</v>
      </c>
      <c r="FB24">
        <v>1</v>
      </c>
      <c r="FC24">
        <v>1</v>
      </c>
      <c r="FD24">
        <v>0</v>
      </c>
      <c r="FE24">
        <v>1</v>
      </c>
      <c r="FF24">
        <v>1</v>
      </c>
      <c r="FG24">
        <v>0</v>
      </c>
      <c r="FH24" t="s">
        <v>219</v>
      </c>
      <c r="FI24" t="s">
        <v>219</v>
      </c>
      <c r="FJ24" t="s">
        <v>219</v>
      </c>
      <c r="FK24" t="s">
        <v>219</v>
      </c>
      <c r="FL24" t="s">
        <v>219</v>
      </c>
      <c r="FM24" t="s">
        <v>219</v>
      </c>
      <c r="FN24">
        <v>0</v>
      </c>
      <c r="FO24">
        <v>0</v>
      </c>
      <c r="FP24" t="s">
        <v>219</v>
      </c>
      <c r="FQ24" t="s">
        <v>219</v>
      </c>
      <c r="FR24" t="s">
        <v>219</v>
      </c>
      <c r="FS24" t="s">
        <v>219</v>
      </c>
      <c r="FT24" t="s">
        <v>219</v>
      </c>
      <c r="FU24" t="s">
        <v>219</v>
      </c>
      <c r="FV24" t="s">
        <v>219</v>
      </c>
      <c r="FW24" t="s">
        <v>219</v>
      </c>
      <c r="FX24" t="s">
        <v>219</v>
      </c>
      <c r="FY24">
        <v>0</v>
      </c>
      <c r="FZ24">
        <v>0</v>
      </c>
      <c r="GA24" t="s">
        <v>219</v>
      </c>
      <c r="GB24" t="s">
        <v>219</v>
      </c>
      <c r="GC24" t="s">
        <v>219</v>
      </c>
      <c r="GD24" t="s">
        <v>219</v>
      </c>
      <c r="GE24" t="s">
        <v>219</v>
      </c>
      <c r="GF24" t="s">
        <v>219</v>
      </c>
      <c r="GG24" t="s">
        <v>219</v>
      </c>
      <c r="GH24" t="s">
        <v>219</v>
      </c>
      <c r="GI24" t="s">
        <v>219</v>
      </c>
      <c r="GJ24" t="s">
        <v>219</v>
      </c>
      <c r="GK24" t="s">
        <v>219</v>
      </c>
      <c r="GL24" t="s">
        <v>219</v>
      </c>
      <c r="GM24" t="s">
        <v>219</v>
      </c>
      <c r="GN24" t="s">
        <v>219</v>
      </c>
      <c r="GO24" t="s">
        <v>219</v>
      </c>
      <c r="GP24" t="s">
        <v>219</v>
      </c>
      <c r="GQ24" t="s">
        <v>219</v>
      </c>
      <c r="GR24" t="s">
        <v>219</v>
      </c>
      <c r="GS24" t="s">
        <v>219</v>
      </c>
      <c r="GT24" t="s">
        <v>219</v>
      </c>
      <c r="GU24" t="s">
        <v>219</v>
      </c>
      <c r="GV24" t="s">
        <v>219</v>
      </c>
      <c r="GW24" t="s">
        <v>219</v>
      </c>
      <c r="GX24" t="s">
        <v>219</v>
      </c>
      <c r="GY24" t="s">
        <v>219</v>
      </c>
      <c r="GZ24" t="s">
        <v>219</v>
      </c>
      <c r="HA24" t="s">
        <v>219</v>
      </c>
      <c r="HB24" t="s">
        <v>219</v>
      </c>
      <c r="HC24" t="s">
        <v>219</v>
      </c>
      <c r="HD24" t="s">
        <v>219</v>
      </c>
      <c r="HE24" t="s">
        <v>219</v>
      </c>
      <c r="HF24" t="s">
        <v>219</v>
      </c>
      <c r="HG24" t="s">
        <v>219</v>
      </c>
      <c r="HH24" t="s">
        <v>219</v>
      </c>
      <c r="HI24" t="s">
        <v>219</v>
      </c>
      <c r="HJ24">
        <v>0</v>
      </c>
    </row>
    <row r="25" spans="1:218">
      <c r="A25" t="s">
        <v>224</v>
      </c>
      <c r="B25" s="1">
        <v>44012</v>
      </c>
      <c r="C25" s="1">
        <v>44087</v>
      </c>
      <c r="D25">
        <v>0</v>
      </c>
      <c r="E25">
        <v>1</v>
      </c>
      <c r="F25">
        <v>0</v>
      </c>
      <c r="G25">
        <v>1</v>
      </c>
      <c r="H25">
        <v>0</v>
      </c>
      <c r="I25">
        <v>1</v>
      </c>
      <c r="J25">
        <v>0</v>
      </c>
      <c r="K25">
        <v>1</v>
      </c>
      <c r="L25">
        <v>1</v>
      </c>
      <c r="M25">
        <v>1</v>
      </c>
      <c r="N25">
        <v>1</v>
      </c>
      <c r="O25">
        <v>1</v>
      </c>
      <c r="P25">
        <v>0</v>
      </c>
      <c r="Q25">
        <v>0</v>
      </c>
      <c r="R25">
        <v>0</v>
      </c>
      <c r="S25">
        <v>0</v>
      </c>
      <c r="T25">
        <v>0</v>
      </c>
      <c r="U25" t="s">
        <v>219</v>
      </c>
      <c r="V25" t="s">
        <v>219</v>
      </c>
      <c r="W25" t="s">
        <v>219</v>
      </c>
      <c r="X25" t="s">
        <v>219</v>
      </c>
      <c r="Y25" t="s">
        <v>219</v>
      </c>
      <c r="Z25" t="s">
        <v>219</v>
      </c>
      <c r="AA25" t="s">
        <v>219</v>
      </c>
      <c r="AB25">
        <v>0</v>
      </c>
      <c r="AC25">
        <v>1</v>
      </c>
      <c r="AD25">
        <v>1</v>
      </c>
      <c r="AE25">
        <v>1</v>
      </c>
      <c r="AF25">
        <v>0</v>
      </c>
      <c r="AG25">
        <v>0</v>
      </c>
      <c r="AH25">
        <v>0</v>
      </c>
      <c r="AI25">
        <v>1</v>
      </c>
      <c r="AJ25">
        <v>0</v>
      </c>
      <c r="AK25">
        <v>0</v>
      </c>
      <c r="AL25">
        <v>0</v>
      </c>
      <c r="AM25">
        <v>0</v>
      </c>
      <c r="AN25">
        <v>0</v>
      </c>
      <c r="AO25">
        <v>0</v>
      </c>
      <c r="AP25">
        <v>1</v>
      </c>
      <c r="AQ25">
        <v>0</v>
      </c>
      <c r="AR25">
        <v>0</v>
      </c>
      <c r="AS25">
        <v>0</v>
      </c>
      <c r="AT25">
        <v>0</v>
      </c>
      <c r="AU25">
        <v>0</v>
      </c>
      <c r="AV25" t="s">
        <v>219</v>
      </c>
      <c r="AW25" t="s">
        <v>219</v>
      </c>
      <c r="AX25">
        <v>0</v>
      </c>
      <c r="AY25" t="s">
        <v>219</v>
      </c>
      <c r="AZ25" t="s">
        <v>219</v>
      </c>
      <c r="BA25" t="s">
        <v>219</v>
      </c>
      <c r="BB25" t="s">
        <v>219</v>
      </c>
      <c r="BC25" t="s">
        <v>219</v>
      </c>
      <c r="BD25" t="s">
        <v>219</v>
      </c>
      <c r="BE25" t="s">
        <v>219</v>
      </c>
      <c r="BF25" t="s">
        <v>219</v>
      </c>
      <c r="BG25" t="s">
        <v>219</v>
      </c>
      <c r="BH25">
        <v>0</v>
      </c>
      <c r="BI25">
        <v>0</v>
      </c>
      <c r="BJ25" t="s">
        <v>219</v>
      </c>
      <c r="BK25" t="s">
        <v>219</v>
      </c>
      <c r="BL25" t="s">
        <v>219</v>
      </c>
      <c r="BM25" t="s">
        <v>219</v>
      </c>
      <c r="BN25" t="s">
        <v>219</v>
      </c>
      <c r="BO25" t="s">
        <v>219</v>
      </c>
      <c r="BP25">
        <v>1</v>
      </c>
      <c r="BQ25">
        <v>1</v>
      </c>
      <c r="BR25">
        <v>1</v>
      </c>
      <c r="BS25">
        <v>1</v>
      </c>
      <c r="BT25">
        <v>0</v>
      </c>
      <c r="BU25">
        <v>1</v>
      </c>
      <c r="BV25">
        <v>1</v>
      </c>
      <c r="BW25">
        <v>0</v>
      </c>
      <c r="BX25">
        <v>0</v>
      </c>
      <c r="BY25">
        <v>0</v>
      </c>
      <c r="BZ25">
        <v>0</v>
      </c>
      <c r="CA25">
        <v>0</v>
      </c>
      <c r="CB25">
        <v>0</v>
      </c>
      <c r="CC25">
        <v>0</v>
      </c>
      <c r="CD25">
        <v>0</v>
      </c>
      <c r="CE25">
        <v>0</v>
      </c>
      <c r="CF25">
        <v>0</v>
      </c>
      <c r="CG25">
        <v>1</v>
      </c>
      <c r="CH25">
        <v>0</v>
      </c>
      <c r="CI25">
        <v>1</v>
      </c>
      <c r="CJ25" t="s">
        <v>219</v>
      </c>
      <c r="CK25" t="s">
        <v>219</v>
      </c>
      <c r="CL25" t="s">
        <v>219</v>
      </c>
      <c r="CM25" t="s">
        <v>219</v>
      </c>
      <c r="CN25" t="s">
        <v>219</v>
      </c>
      <c r="CO25" t="s">
        <v>219</v>
      </c>
      <c r="CP25" t="s">
        <v>219</v>
      </c>
      <c r="CQ25" t="s">
        <v>219</v>
      </c>
      <c r="CR25" t="s">
        <v>219</v>
      </c>
      <c r="CS25" t="s">
        <v>219</v>
      </c>
      <c r="CT25" t="s">
        <v>219</v>
      </c>
      <c r="CU25" t="s">
        <v>219</v>
      </c>
      <c r="CV25" t="s">
        <v>219</v>
      </c>
      <c r="CW25" t="s">
        <v>219</v>
      </c>
      <c r="CX25" t="s">
        <v>219</v>
      </c>
      <c r="CY25">
        <v>0</v>
      </c>
      <c r="CZ25">
        <v>0</v>
      </c>
      <c r="DA25" t="s">
        <v>219</v>
      </c>
      <c r="DB25" t="s">
        <v>219</v>
      </c>
      <c r="DC25" t="s">
        <v>219</v>
      </c>
      <c r="DD25" t="s">
        <v>219</v>
      </c>
      <c r="DE25" t="s">
        <v>219</v>
      </c>
      <c r="DF25" t="s">
        <v>219</v>
      </c>
      <c r="DG25" t="s">
        <v>219</v>
      </c>
      <c r="DH25">
        <v>0</v>
      </c>
      <c r="DI25">
        <v>1</v>
      </c>
      <c r="DJ25">
        <v>0</v>
      </c>
      <c r="DK25">
        <v>1</v>
      </c>
      <c r="DL25">
        <v>1</v>
      </c>
      <c r="DM25">
        <v>0</v>
      </c>
      <c r="DN25">
        <v>0</v>
      </c>
      <c r="DO25">
        <v>1</v>
      </c>
      <c r="DP25">
        <v>0</v>
      </c>
      <c r="DQ25">
        <v>0</v>
      </c>
      <c r="DR25">
        <v>0</v>
      </c>
      <c r="DS25">
        <v>0</v>
      </c>
      <c r="DT25">
        <v>0</v>
      </c>
      <c r="DU25" t="s">
        <v>219</v>
      </c>
      <c r="DV25" t="s">
        <v>219</v>
      </c>
      <c r="DW25" t="s">
        <v>219</v>
      </c>
      <c r="DX25" t="s">
        <v>219</v>
      </c>
      <c r="DY25" t="s">
        <v>219</v>
      </c>
      <c r="DZ25" t="s">
        <v>219</v>
      </c>
      <c r="EA25" t="s">
        <v>219</v>
      </c>
      <c r="EB25" t="s">
        <v>219</v>
      </c>
      <c r="EC25" t="s">
        <v>219</v>
      </c>
      <c r="ED25">
        <v>1</v>
      </c>
      <c r="EE25">
        <v>1</v>
      </c>
      <c r="EF25">
        <v>0</v>
      </c>
      <c r="EG25">
        <v>0</v>
      </c>
      <c r="EH25">
        <v>1</v>
      </c>
      <c r="EI25">
        <v>1</v>
      </c>
      <c r="EJ25">
        <v>1</v>
      </c>
      <c r="EK25">
        <v>0</v>
      </c>
      <c r="EL25">
        <v>1</v>
      </c>
      <c r="EM25">
        <v>1</v>
      </c>
      <c r="EN25">
        <v>0</v>
      </c>
      <c r="EO25">
        <v>0</v>
      </c>
      <c r="EP25">
        <v>1</v>
      </c>
      <c r="EQ25">
        <v>1</v>
      </c>
      <c r="ER25">
        <v>0</v>
      </c>
      <c r="ES25">
        <v>0</v>
      </c>
      <c r="ET25">
        <v>1</v>
      </c>
      <c r="EU25">
        <v>1</v>
      </c>
      <c r="EV25">
        <v>1</v>
      </c>
      <c r="EW25">
        <v>1</v>
      </c>
      <c r="EX25">
        <v>1</v>
      </c>
      <c r="EY25">
        <v>1</v>
      </c>
      <c r="EZ25">
        <v>1</v>
      </c>
      <c r="FA25">
        <v>0</v>
      </c>
      <c r="FB25">
        <v>1</v>
      </c>
      <c r="FC25">
        <v>1</v>
      </c>
      <c r="FD25">
        <v>0</v>
      </c>
      <c r="FE25">
        <v>1</v>
      </c>
      <c r="FF25">
        <v>1</v>
      </c>
      <c r="FG25">
        <v>0</v>
      </c>
      <c r="FH25" t="s">
        <v>219</v>
      </c>
      <c r="FI25" t="s">
        <v>219</v>
      </c>
      <c r="FJ25" t="s">
        <v>219</v>
      </c>
      <c r="FK25" t="s">
        <v>219</v>
      </c>
      <c r="FL25" t="s">
        <v>219</v>
      </c>
      <c r="FM25" t="s">
        <v>219</v>
      </c>
      <c r="FN25">
        <v>0</v>
      </c>
      <c r="FO25">
        <v>0</v>
      </c>
      <c r="FP25" t="s">
        <v>219</v>
      </c>
      <c r="FQ25" t="s">
        <v>219</v>
      </c>
      <c r="FR25" t="s">
        <v>219</v>
      </c>
      <c r="FS25" t="s">
        <v>219</v>
      </c>
      <c r="FT25" t="s">
        <v>219</v>
      </c>
      <c r="FU25" t="s">
        <v>219</v>
      </c>
      <c r="FV25" t="s">
        <v>219</v>
      </c>
      <c r="FW25" t="s">
        <v>219</v>
      </c>
      <c r="FX25" t="s">
        <v>219</v>
      </c>
      <c r="FY25">
        <v>0</v>
      </c>
      <c r="FZ25">
        <v>0</v>
      </c>
      <c r="GA25" t="s">
        <v>219</v>
      </c>
      <c r="GB25" t="s">
        <v>219</v>
      </c>
      <c r="GC25" t="s">
        <v>219</v>
      </c>
      <c r="GD25" t="s">
        <v>219</v>
      </c>
      <c r="GE25" t="s">
        <v>219</v>
      </c>
      <c r="GF25" t="s">
        <v>219</v>
      </c>
      <c r="GG25" t="s">
        <v>219</v>
      </c>
      <c r="GH25" t="s">
        <v>219</v>
      </c>
      <c r="GI25" t="s">
        <v>219</v>
      </c>
      <c r="GJ25" t="s">
        <v>219</v>
      </c>
      <c r="GK25" t="s">
        <v>219</v>
      </c>
      <c r="GL25" t="s">
        <v>219</v>
      </c>
      <c r="GM25" t="s">
        <v>219</v>
      </c>
      <c r="GN25" t="s">
        <v>219</v>
      </c>
      <c r="GO25" t="s">
        <v>219</v>
      </c>
      <c r="GP25" t="s">
        <v>219</v>
      </c>
      <c r="GQ25" t="s">
        <v>219</v>
      </c>
      <c r="GR25" t="s">
        <v>219</v>
      </c>
      <c r="GS25" t="s">
        <v>219</v>
      </c>
      <c r="GT25" t="s">
        <v>219</v>
      </c>
      <c r="GU25" t="s">
        <v>219</v>
      </c>
      <c r="GV25" t="s">
        <v>219</v>
      </c>
      <c r="GW25" t="s">
        <v>219</v>
      </c>
      <c r="GX25" t="s">
        <v>219</v>
      </c>
      <c r="GY25" t="s">
        <v>219</v>
      </c>
      <c r="GZ25" t="s">
        <v>219</v>
      </c>
      <c r="HA25" t="s">
        <v>219</v>
      </c>
      <c r="HB25" t="s">
        <v>219</v>
      </c>
      <c r="HC25" t="s">
        <v>219</v>
      </c>
      <c r="HD25" t="s">
        <v>219</v>
      </c>
      <c r="HE25" t="s">
        <v>219</v>
      </c>
      <c r="HF25" t="s">
        <v>219</v>
      </c>
      <c r="HG25" t="s">
        <v>219</v>
      </c>
      <c r="HH25" t="s">
        <v>219</v>
      </c>
      <c r="HI25" t="s">
        <v>219</v>
      </c>
      <c r="HJ25">
        <v>0</v>
      </c>
    </row>
    <row r="26" spans="1:218">
      <c r="A26" t="s">
        <v>224</v>
      </c>
      <c r="B26" s="1">
        <v>44088</v>
      </c>
      <c r="C26" s="1">
        <v>44196</v>
      </c>
      <c r="D26">
        <v>0</v>
      </c>
      <c r="E26">
        <v>1</v>
      </c>
      <c r="F26">
        <v>0</v>
      </c>
      <c r="G26">
        <v>1</v>
      </c>
      <c r="H26">
        <v>0</v>
      </c>
      <c r="I26">
        <v>1</v>
      </c>
      <c r="J26">
        <v>0</v>
      </c>
      <c r="K26">
        <v>1</v>
      </c>
      <c r="L26">
        <v>1</v>
      </c>
      <c r="M26">
        <v>1</v>
      </c>
      <c r="N26">
        <v>1</v>
      </c>
      <c r="O26">
        <v>1</v>
      </c>
      <c r="P26">
        <v>0</v>
      </c>
      <c r="Q26">
        <v>0</v>
      </c>
      <c r="R26">
        <v>0</v>
      </c>
      <c r="S26">
        <v>0</v>
      </c>
      <c r="T26">
        <v>0</v>
      </c>
      <c r="U26" t="s">
        <v>219</v>
      </c>
      <c r="V26" t="s">
        <v>219</v>
      </c>
      <c r="W26" t="s">
        <v>219</v>
      </c>
      <c r="X26" t="s">
        <v>219</v>
      </c>
      <c r="Y26" t="s">
        <v>219</v>
      </c>
      <c r="Z26" t="s">
        <v>219</v>
      </c>
      <c r="AA26" t="s">
        <v>219</v>
      </c>
      <c r="AB26">
        <v>0</v>
      </c>
      <c r="AC26">
        <v>1</v>
      </c>
      <c r="AD26">
        <v>1</v>
      </c>
      <c r="AE26">
        <v>1</v>
      </c>
      <c r="AF26">
        <v>0</v>
      </c>
      <c r="AG26">
        <v>0</v>
      </c>
      <c r="AH26">
        <v>0</v>
      </c>
      <c r="AI26">
        <v>1</v>
      </c>
      <c r="AJ26">
        <v>0</v>
      </c>
      <c r="AK26">
        <v>0</v>
      </c>
      <c r="AL26">
        <v>0</v>
      </c>
      <c r="AM26">
        <v>0</v>
      </c>
      <c r="AN26">
        <v>0</v>
      </c>
      <c r="AO26">
        <v>0</v>
      </c>
      <c r="AP26">
        <v>1</v>
      </c>
      <c r="AQ26">
        <v>0</v>
      </c>
      <c r="AR26">
        <v>0</v>
      </c>
      <c r="AS26">
        <v>0</v>
      </c>
      <c r="AT26">
        <v>0</v>
      </c>
      <c r="AU26">
        <v>0</v>
      </c>
      <c r="AV26" t="s">
        <v>219</v>
      </c>
      <c r="AW26" t="s">
        <v>219</v>
      </c>
      <c r="AX26">
        <v>0</v>
      </c>
      <c r="AY26" t="s">
        <v>219</v>
      </c>
      <c r="AZ26" t="s">
        <v>219</v>
      </c>
      <c r="BA26" t="s">
        <v>219</v>
      </c>
      <c r="BB26" t="s">
        <v>219</v>
      </c>
      <c r="BC26" t="s">
        <v>219</v>
      </c>
      <c r="BD26" t="s">
        <v>219</v>
      </c>
      <c r="BE26" t="s">
        <v>219</v>
      </c>
      <c r="BF26" t="s">
        <v>219</v>
      </c>
      <c r="BG26" t="s">
        <v>219</v>
      </c>
      <c r="BH26">
        <v>0</v>
      </c>
      <c r="BI26">
        <v>0</v>
      </c>
      <c r="BJ26" t="s">
        <v>219</v>
      </c>
      <c r="BK26" t="s">
        <v>219</v>
      </c>
      <c r="BL26" t="s">
        <v>219</v>
      </c>
      <c r="BM26" t="s">
        <v>219</v>
      </c>
      <c r="BN26" t="s">
        <v>219</v>
      </c>
      <c r="BO26" t="s">
        <v>219</v>
      </c>
      <c r="BP26">
        <v>1</v>
      </c>
      <c r="BQ26">
        <v>1</v>
      </c>
      <c r="BR26">
        <v>1</v>
      </c>
      <c r="BS26">
        <v>1</v>
      </c>
      <c r="BT26">
        <v>0</v>
      </c>
      <c r="BU26">
        <v>1</v>
      </c>
      <c r="BV26">
        <v>1</v>
      </c>
      <c r="BW26">
        <v>0</v>
      </c>
      <c r="BX26">
        <v>0</v>
      </c>
      <c r="BY26">
        <v>0</v>
      </c>
      <c r="BZ26">
        <v>0</v>
      </c>
      <c r="CA26">
        <v>0</v>
      </c>
      <c r="CB26">
        <v>0</v>
      </c>
      <c r="CC26">
        <v>0</v>
      </c>
      <c r="CD26">
        <v>0</v>
      </c>
      <c r="CE26">
        <v>0</v>
      </c>
      <c r="CF26">
        <v>0</v>
      </c>
      <c r="CG26">
        <v>1</v>
      </c>
      <c r="CH26">
        <v>0</v>
      </c>
      <c r="CI26">
        <v>1</v>
      </c>
      <c r="CJ26" t="s">
        <v>219</v>
      </c>
      <c r="CK26" t="s">
        <v>219</v>
      </c>
      <c r="CL26" t="s">
        <v>219</v>
      </c>
      <c r="CM26" t="s">
        <v>219</v>
      </c>
      <c r="CN26" t="s">
        <v>219</v>
      </c>
      <c r="CO26" t="s">
        <v>219</v>
      </c>
      <c r="CP26" t="s">
        <v>219</v>
      </c>
      <c r="CQ26" t="s">
        <v>219</v>
      </c>
      <c r="CR26" t="s">
        <v>219</v>
      </c>
      <c r="CS26" t="s">
        <v>219</v>
      </c>
      <c r="CT26" t="s">
        <v>219</v>
      </c>
      <c r="CU26" t="s">
        <v>219</v>
      </c>
      <c r="CV26" t="s">
        <v>219</v>
      </c>
      <c r="CW26" t="s">
        <v>219</v>
      </c>
      <c r="CX26" t="s">
        <v>219</v>
      </c>
      <c r="CY26">
        <v>0</v>
      </c>
      <c r="CZ26">
        <v>0</v>
      </c>
      <c r="DA26" t="s">
        <v>219</v>
      </c>
      <c r="DB26" t="s">
        <v>219</v>
      </c>
      <c r="DC26" t="s">
        <v>219</v>
      </c>
      <c r="DD26" t="s">
        <v>219</v>
      </c>
      <c r="DE26" t="s">
        <v>219</v>
      </c>
      <c r="DF26" t="s">
        <v>219</v>
      </c>
      <c r="DG26" t="s">
        <v>219</v>
      </c>
      <c r="DH26">
        <v>0</v>
      </c>
      <c r="DI26">
        <v>1</v>
      </c>
      <c r="DJ26">
        <v>0</v>
      </c>
      <c r="DK26">
        <v>1</v>
      </c>
      <c r="DL26">
        <v>1</v>
      </c>
      <c r="DM26">
        <v>0</v>
      </c>
      <c r="DN26">
        <v>0</v>
      </c>
      <c r="DO26">
        <v>1</v>
      </c>
      <c r="DP26">
        <v>0</v>
      </c>
      <c r="DQ26">
        <v>0</v>
      </c>
      <c r="DR26">
        <v>0</v>
      </c>
      <c r="DS26">
        <v>0</v>
      </c>
      <c r="DT26">
        <v>0</v>
      </c>
      <c r="DU26" t="s">
        <v>219</v>
      </c>
      <c r="DV26" t="s">
        <v>219</v>
      </c>
      <c r="DW26" t="s">
        <v>219</v>
      </c>
      <c r="DX26" t="s">
        <v>219</v>
      </c>
      <c r="DY26" t="s">
        <v>219</v>
      </c>
      <c r="DZ26" t="s">
        <v>219</v>
      </c>
      <c r="EA26" t="s">
        <v>219</v>
      </c>
      <c r="EB26" t="s">
        <v>219</v>
      </c>
      <c r="EC26" t="s">
        <v>219</v>
      </c>
      <c r="ED26">
        <v>1</v>
      </c>
      <c r="EE26">
        <v>1</v>
      </c>
      <c r="EF26">
        <v>0</v>
      </c>
      <c r="EG26">
        <v>0</v>
      </c>
      <c r="EH26">
        <v>1</v>
      </c>
      <c r="EI26">
        <v>1</v>
      </c>
      <c r="EJ26">
        <v>1</v>
      </c>
      <c r="EK26">
        <v>0</v>
      </c>
      <c r="EL26">
        <v>1</v>
      </c>
      <c r="EM26">
        <v>1</v>
      </c>
      <c r="EN26">
        <v>0</v>
      </c>
      <c r="EO26">
        <v>0</v>
      </c>
      <c r="EP26">
        <v>1</v>
      </c>
      <c r="EQ26">
        <v>1</v>
      </c>
      <c r="ER26">
        <v>0</v>
      </c>
      <c r="ES26">
        <v>0</v>
      </c>
      <c r="ET26">
        <v>1</v>
      </c>
      <c r="EU26">
        <v>1</v>
      </c>
      <c r="EV26">
        <v>1</v>
      </c>
      <c r="EW26">
        <v>1</v>
      </c>
      <c r="EX26">
        <v>1</v>
      </c>
      <c r="EY26">
        <v>1</v>
      </c>
      <c r="EZ26">
        <v>1</v>
      </c>
      <c r="FA26">
        <v>0</v>
      </c>
      <c r="FB26">
        <v>1</v>
      </c>
      <c r="FC26">
        <v>1</v>
      </c>
      <c r="FD26">
        <v>0</v>
      </c>
      <c r="FE26">
        <v>1</v>
      </c>
      <c r="FF26">
        <v>1</v>
      </c>
      <c r="FG26">
        <v>0</v>
      </c>
      <c r="FH26" t="s">
        <v>219</v>
      </c>
      <c r="FI26" t="s">
        <v>219</v>
      </c>
      <c r="FJ26" t="s">
        <v>219</v>
      </c>
      <c r="FK26" t="s">
        <v>219</v>
      </c>
      <c r="FL26" t="s">
        <v>219</v>
      </c>
      <c r="FM26" t="s">
        <v>219</v>
      </c>
      <c r="FN26">
        <v>0</v>
      </c>
      <c r="FO26">
        <v>0</v>
      </c>
      <c r="FP26" t="s">
        <v>219</v>
      </c>
      <c r="FQ26" t="s">
        <v>219</v>
      </c>
      <c r="FR26" t="s">
        <v>219</v>
      </c>
      <c r="FS26" t="s">
        <v>219</v>
      </c>
      <c r="FT26" t="s">
        <v>219</v>
      </c>
      <c r="FU26" t="s">
        <v>219</v>
      </c>
      <c r="FV26" t="s">
        <v>219</v>
      </c>
      <c r="FW26" t="s">
        <v>219</v>
      </c>
      <c r="FX26" t="s">
        <v>219</v>
      </c>
      <c r="FY26">
        <v>0</v>
      </c>
      <c r="FZ26">
        <v>0</v>
      </c>
      <c r="GA26" t="s">
        <v>219</v>
      </c>
      <c r="GB26" t="s">
        <v>219</v>
      </c>
      <c r="GC26" t="s">
        <v>219</v>
      </c>
      <c r="GD26" t="s">
        <v>219</v>
      </c>
      <c r="GE26" t="s">
        <v>219</v>
      </c>
      <c r="GF26" t="s">
        <v>219</v>
      </c>
      <c r="GG26" t="s">
        <v>219</v>
      </c>
      <c r="GH26" t="s">
        <v>219</v>
      </c>
      <c r="GI26" t="s">
        <v>219</v>
      </c>
      <c r="GJ26" t="s">
        <v>219</v>
      </c>
      <c r="GK26" t="s">
        <v>219</v>
      </c>
      <c r="GL26" t="s">
        <v>219</v>
      </c>
      <c r="GM26" t="s">
        <v>219</v>
      </c>
      <c r="GN26" t="s">
        <v>219</v>
      </c>
      <c r="GO26" t="s">
        <v>219</v>
      </c>
      <c r="GP26" t="s">
        <v>219</v>
      </c>
      <c r="GQ26" t="s">
        <v>219</v>
      </c>
      <c r="GR26" t="s">
        <v>219</v>
      </c>
      <c r="GS26" t="s">
        <v>219</v>
      </c>
      <c r="GT26" t="s">
        <v>219</v>
      </c>
      <c r="GU26" t="s">
        <v>219</v>
      </c>
      <c r="GV26" t="s">
        <v>219</v>
      </c>
      <c r="GW26" t="s">
        <v>219</v>
      </c>
      <c r="GX26" t="s">
        <v>219</v>
      </c>
      <c r="GY26" t="s">
        <v>219</v>
      </c>
      <c r="GZ26" t="s">
        <v>219</v>
      </c>
      <c r="HA26" t="s">
        <v>219</v>
      </c>
      <c r="HB26" t="s">
        <v>219</v>
      </c>
      <c r="HC26" t="s">
        <v>219</v>
      </c>
      <c r="HD26" t="s">
        <v>219</v>
      </c>
      <c r="HE26" t="s">
        <v>219</v>
      </c>
      <c r="HF26" t="s">
        <v>219</v>
      </c>
      <c r="HG26" t="s">
        <v>219</v>
      </c>
      <c r="HH26" t="s">
        <v>219</v>
      </c>
      <c r="HI26" t="s">
        <v>219</v>
      </c>
      <c r="HJ26">
        <v>0</v>
      </c>
    </row>
    <row r="27" spans="1:218">
      <c r="A27" t="s">
        <v>224</v>
      </c>
      <c r="B27" s="1">
        <v>44197</v>
      </c>
      <c r="C27" s="1">
        <v>44357</v>
      </c>
      <c r="D27">
        <v>0</v>
      </c>
      <c r="E27">
        <v>1</v>
      </c>
      <c r="F27">
        <v>0</v>
      </c>
      <c r="G27">
        <v>1</v>
      </c>
      <c r="H27">
        <v>0</v>
      </c>
      <c r="I27">
        <v>1</v>
      </c>
      <c r="J27">
        <v>0</v>
      </c>
      <c r="K27">
        <v>1</v>
      </c>
      <c r="L27">
        <v>1</v>
      </c>
      <c r="M27">
        <v>1</v>
      </c>
      <c r="N27">
        <v>1</v>
      </c>
      <c r="O27">
        <v>1</v>
      </c>
      <c r="P27">
        <v>0</v>
      </c>
      <c r="Q27">
        <v>0</v>
      </c>
      <c r="R27">
        <v>0</v>
      </c>
      <c r="S27">
        <v>0</v>
      </c>
      <c r="T27">
        <v>0</v>
      </c>
      <c r="U27" t="s">
        <v>219</v>
      </c>
      <c r="V27" t="s">
        <v>219</v>
      </c>
      <c r="W27" t="s">
        <v>219</v>
      </c>
      <c r="X27" t="s">
        <v>219</v>
      </c>
      <c r="Y27" t="s">
        <v>219</v>
      </c>
      <c r="Z27" t="s">
        <v>219</v>
      </c>
      <c r="AA27" t="s">
        <v>219</v>
      </c>
      <c r="AB27">
        <v>0</v>
      </c>
      <c r="AC27">
        <v>1</v>
      </c>
      <c r="AD27">
        <v>1</v>
      </c>
      <c r="AE27">
        <v>1</v>
      </c>
      <c r="AF27">
        <v>0</v>
      </c>
      <c r="AG27">
        <v>0</v>
      </c>
      <c r="AH27">
        <v>0</v>
      </c>
      <c r="AI27">
        <v>1</v>
      </c>
      <c r="AJ27">
        <v>0</v>
      </c>
      <c r="AK27">
        <v>0</v>
      </c>
      <c r="AL27">
        <v>0</v>
      </c>
      <c r="AM27">
        <v>0</v>
      </c>
      <c r="AN27">
        <v>0</v>
      </c>
      <c r="AO27">
        <v>0</v>
      </c>
      <c r="AP27">
        <v>1</v>
      </c>
      <c r="AQ27">
        <v>0</v>
      </c>
      <c r="AR27">
        <v>0</v>
      </c>
      <c r="AS27">
        <v>0</v>
      </c>
      <c r="AT27">
        <v>0</v>
      </c>
      <c r="AU27">
        <v>0</v>
      </c>
      <c r="AV27" t="s">
        <v>219</v>
      </c>
      <c r="AW27" t="s">
        <v>219</v>
      </c>
      <c r="AX27">
        <v>0</v>
      </c>
      <c r="AY27" t="s">
        <v>219</v>
      </c>
      <c r="AZ27" t="s">
        <v>219</v>
      </c>
      <c r="BA27" t="s">
        <v>219</v>
      </c>
      <c r="BB27" t="s">
        <v>219</v>
      </c>
      <c r="BC27" t="s">
        <v>219</v>
      </c>
      <c r="BD27" t="s">
        <v>219</v>
      </c>
      <c r="BE27" t="s">
        <v>219</v>
      </c>
      <c r="BF27" t="s">
        <v>219</v>
      </c>
      <c r="BG27" t="s">
        <v>219</v>
      </c>
      <c r="BH27">
        <v>0</v>
      </c>
      <c r="BI27">
        <v>0</v>
      </c>
      <c r="BJ27" t="s">
        <v>219</v>
      </c>
      <c r="BK27" t="s">
        <v>219</v>
      </c>
      <c r="BL27" t="s">
        <v>219</v>
      </c>
      <c r="BM27" t="s">
        <v>219</v>
      </c>
      <c r="BN27" t="s">
        <v>219</v>
      </c>
      <c r="BO27" t="s">
        <v>219</v>
      </c>
      <c r="BP27">
        <v>1</v>
      </c>
      <c r="BQ27">
        <v>1</v>
      </c>
      <c r="BR27">
        <v>1</v>
      </c>
      <c r="BS27">
        <v>1</v>
      </c>
      <c r="BT27">
        <v>0</v>
      </c>
      <c r="BU27">
        <v>1</v>
      </c>
      <c r="BV27">
        <v>1</v>
      </c>
      <c r="BW27">
        <v>0</v>
      </c>
      <c r="BX27">
        <v>0</v>
      </c>
      <c r="BY27">
        <v>0</v>
      </c>
      <c r="BZ27">
        <v>0</v>
      </c>
      <c r="CA27">
        <v>0</v>
      </c>
      <c r="CB27">
        <v>0</v>
      </c>
      <c r="CC27">
        <v>0</v>
      </c>
      <c r="CD27">
        <v>0</v>
      </c>
      <c r="CE27">
        <v>0</v>
      </c>
      <c r="CF27">
        <v>0</v>
      </c>
      <c r="CG27">
        <v>1</v>
      </c>
      <c r="CH27">
        <v>0</v>
      </c>
      <c r="CI27">
        <v>1</v>
      </c>
      <c r="CJ27" t="s">
        <v>219</v>
      </c>
      <c r="CK27" t="s">
        <v>219</v>
      </c>
      <c r="CL27" t="s">
        <v>219</v>
      </c>
      <c r="CM27" t="s">
        <v>219</v>
      </c>
      <c r="CN27" t="s">
        <v>219</v>
      </c>
      <c r="CO27" t="s">
        <v>219</v>
      </c>
      <c r="CP27" t="s">
        <v>219</v>
      </c>
      <c r="CQ27" t="s">
        <v>219</v>
      </c>
      <c r="CR27" t="s">
        <v>219</v>
      </c>
      <c r="CS27" t="s">
        <v>219</v>
      </c>
      <c r="CT27" t="s">
        <v>219</v>
      </c>
      <c r="CU27" t="s">
        <v>219</v>
      </c>
      <c r="CV27" t="s">
        <v>219</v>
      </c>
      <c r="CW27" t="s">
        <v>219</v>
      </c>
      <c r="CX27" t="s">
        <v>219</v>
      </c>
      <c r="CY27">
        <v>0</v>
      </c>
      <c r="CZ27">
        <v>0</v>
      </c>
      <c r="DA27" t="s">
        <v>219</v>
      </c>
      <c r="DB27" t="s">
        <v>219</v>
      </c>
      <c r="DC27" t="s">
        <v>219</v>
      </c>
      <c r="DD27" t="s">
        <v>219</v>
      </c>
      <c r="DE27" t="s">
        <v>219</v>
      </c>
      <c r="DF27" t="s">
        <v>219</v>
      </c>
      <c r="DG27" t="s">
        <v>219</v>
      </c>
      <c r="DH27">
        <v>0</v>
      </c>
      <c r="DI27">
        <v>1</v>
      </c>
      <c r="DJ27">
        <v>0</v>
      </c>
      <c r="DK27">
        <v>1</v>
      </c>
      <c r="DL27">
        <v>1</v>
      </c>
      <c r="DM27">
        <v>0</v>
      </c>
      <c r="DN27">
        <v>0</v>
      </c>
      <c r="DO27">
        <v>1</v>
      </c>
      <c r="DP27">
        <v>0</v>
      </c>
      <c r="DQ27">
        <v>0</v>
      </c>
      <c r="DR27">
        <v>0</v>
      </c>
      <c r="DS27">
        <v>0</v>
      </c>
      <c r="DT27">
        <v>0</v>
      </c>
      <c r="DU27" t="s">
        <v>219</v>
      </c>
      <c r="DV27" t="s">
        <v>219</v>
      </c>
      <c r="DW27" t="s">
        <v>219</v>
      </c>
      <c r="DX27" t="s">
        <v>219</v>
      </c>
      <c r="DY27" t="s">
        <v>219</v>
      </c>
      <c r="DZ27" t="s">
        <v>219</v>
      </c>
      <c r="EA27" t="s">
        <v>219</v>
      </c>
      <c r="EB27" t="s">
        <v>219</v>
      </c>
      <c r="EC27" t="s">
        <v>219</v>
      </c>
      <c r="ED27">
        <v>1</v>
      </c>
      <c r="EE27">
        <v>1</v>
      </c>
      <c r="EF27">
        <v>0</v>
      </c>
      <c r="EG27">
        <v>0</v>
      </c>
      <c r="EH27">
        <v>1</v>
      </c>
      <c r="EI27">
        <v>1</v>
      </c>
      <c r="EJ27">
        <v>1</v>
      </c>
      <c r="EK27">
        <v>0</v>
      </c>
      <c r="EL27">
        <v>1</v>
      </c>
      <c r="EM27">
        <v>1</v>
      </c>
      <c r="EN27">
        <v>0</v>
      </c>
      <c r="EO27">
        <v>0</v>
      </c>
      <c r="EP27">
        <v>1</v>
      </c>
      <c r="EQ27">
        <v>1</v>
      </c>
      <c r="ER27">
        <v>0</v>
      </c>
      <c r="ES27">
        <v>0</v>
      </c>
      <c r="ET27">
        <v>1</v>
      </c>
      <c r="EU27">
        <v>1</v>
      </c>
      <c r="EV27">
        <v>1</v>
      </c>
      <c r="EW27">
        <v>1</v>
      </c>
      <c r="EX27">
        <v>1</v>
      </c>
      <c r="EY27">
        <v>1</v>
      </c>
      <c r="EZ27">
        <v>1</v>
      </c>
      <c r="FA27">
        <v>0</v>
      </c>
      <c r="FB27">
        <v>1</v>
      </c>
      <c r="FC27">
        <v>1</v>
      </c>
      <c r="FD27">
        <v>0</v>
      </c>
      <c r="FE27">
        <v>1</v>
      </c>
      <c r="FF27">
        <v>1</v>
      </c>
      <c r="FG27">
        <v>0</v>
      </c>
      <c r="FH27" t="s">
        <v>219</v>
      </c>
      <c r="FI27" t="s">
        <v>219</v>
      </c>
      <c r="FJ27" t="s">
        <v>219</v>
      </c>
      <c r="FK27" t="s">
        <v>219</v>
      </c>
      <c r="FL27" t="s">
        <v>219</v>
      </c>
      <c r="FM27" t="s">
        <v>219</v>
      </c>
      <c r="FN27">
        <v>0</v>
      </c>
      <c r="FO27">
        <v>0</v>
      </c>
      <c r="FP27" t="s">
        <v>219</v>
      </c>
      <c r="FQ27" t="s">
        <v>219</v>
      </c>
      <c r="FR27" t="s">
        <v>219</v>
      </c>
      <c r="FS27" t="s">
        <v>219</v>
      </c>
      <c r="FT27" t="s">
        <v>219</v>
      </c>
      <c r="FU27" t="s">
        <v>219</v>
      </c>
      <c r="FV27" t="s">
        <v>219</v>
      </c>
      <c r="FW27" t="s">
        <v>219</v>
      </c>
      <c r="FX27" t="s">
        <v>219</v>
      </c>
      <c r="FY27">
        <v>0</v>
      </c>
      <c r="FZ27">
        <v>0</v>
      </c>
      <c r="GA27" t="s">
        <v>219</v>
      </c>
      <c r="GB27" t="s">
        <v>219</v>
      </c>
      <c r="GC27" t="s">
        <v>219</v>
      </c>
      <c r="GD27" t="s">
        <v>219</v>
      </c>
      <c r="GE27" t="s">
        <v>219</v>
      </c>
      <c r="GF27" t="s">
        <v>219</v>
      </c>
      <c r="GG27" t="s">
        <v>219</v>
      </c>
      <c r="GH27" t="s">
        <v>219</v>
      </c>
      <c r="GI27" t="s">
        <v>219</v>
      </c>
      <c r="GJ27" t="s">
        <v>219</v>
      </c>
      <c r="GK27" t="s">
        <v>219</v>
      </c>
      <c r="GL27" t="s">
        <v>219</v>
      </c>
      <c r="GM27" t="s">
        <v>219</v>
      </c>
      <c r="GN27" t="s">
        <v>219</v>
      </c>
      <c r="GO27" t="s">
        <v>219</v>
      </c>
      <c r="GP27" t="s">
        <v>219</v>
      </c>
      <c r="GQ27" t="s">
        <v>219</v>
      </c>
      <c r="GR27" t="s">
        <v>219</v>
      </c>
      <c r="GS27" t="s">
        <v>219</v>
      </c>
      <c r="GT27" t="s">
        <v>219</v>
      </c>
      <c r="GU27" t="s">
        <v>219</v>
      </c>
      <c r="GV27" t="s">
        <v>219</v>
      </c>
      <c r="GW27" t="s">
        <v>219</v>
      </c>
      <c r="GX27" t="s">
        <v>219</v>
      </c>
      <c r="GY27" t="s">
        <v>219</v>
      </c>
      <c r="GZ27" t="s">
        <v>219</v>
      </c>
      <c r="HA27" t="s">
        <v>219</v>
      </c>
      <c r="HB27" t="s">
        <v>219</v>
      </c>
      <c r="HC27" t="s">
        <v>219</v>
      </c>
      <c r="HD27" t="s">
        <v>219</v>
      </c>
      <c r="HE27" t="s">
        <v>219</v>
      </c>
      <c r="HF27" t="s">
        <v>219</v>
      </c>
      <c r="HG27" t="s">
        <v>219</v>
      </c>
      <c r="HH27" t="s">
        <v>219</v>
      </c>
      <c r="HI27" t="s">
        <v>219</v>
      </c>
      <c r="HJ27">
        <v>0</v>
      </c>
    </row>
    <row r="28" spans="1:218">
      <c r="A28" t="s">
        <v>224</v>
      </c>
      <c r="B28" s="1">
        <v>44358</v>
      </c>
      <c r="C28" s="1">
        <v>44365</v>
      </c>
      <c r="D28">
        <v>0</v>
      </c>
      <c r="E28">
        <v>1</v>
      </c>
      <c r="F28">
        <v>0</v>
      </c>
      <c r="G28">
        <v>1</v>
      </c>
      <c r="H28">
        <v>0</v>
      </c>
      <c r="I28">
        <v>1</v>
      </c>
      <c r="J28">
        <v>0</v>
      </c>
      <c r="K28">
        <v>1</v>
      </c>
      <c r="L28">
        <v>1</v>
      </c>
      <c r="M28">
        <v>1</v>
      </c>
      <c r="N28">
        <v>1</v>
      </c>
      <c r="O28">
        <v>1</v>
      </c>
      <c r="P28">
        <v>0</v>
      </c>
      <c r="Q28">
        <v>0</v>
      </c>
      <c r="R28">
        <v>0</v>
      </c>
      <c r="S28">
        <v>0</v>
      </c>
      <c r="T28">
        <v>0</v>
      </c>
      <c r="U28" t="s">
        <v>219</v>
      </c>
      <c r="V28" t="s">
        <v>219</v>
      </c>
      <c r="W28" t="s">
        <v>219</v>
      </c>
      <c r="X28" t="s">
        <v>219</v>
      </c>
      <c r="Y28" t="s">
        <v>219</v>
      </c>
      <c r="Z28" t="s">
        <v>219</v>
      </c>
      <c r="AA28" t="s">
        <v>219</v>
      </c>
      <c r="AB28">
        <v>0</v>
      </c>
      <c r="AC28">
        <v>1</v>
      </c>
      <c r="AD28">
        <v>1</v>
      </c>
      <c r="AE28">
        <v>1</v>
      </c>
      <c r="AF28">
        <v>0</v>
      </c>
      <c r="AG28">
        <v>0</v>
      </c>
      <c r="AH28">
        <v>0</v>
      </c>
      <c r="AI28">
        <v>1</v>
      </c>
      <c r="AJ28">
        <v>0</v>
      </c>
      <c r="AK28">
        <v>0</v>
      </c>
      <c r="AL28">
        <v>0</v>
      </c>
      <c r="AM28">
        <v>0</v>
      </c>
      <c r="AN28">
        <v>0</v>
      </c>
      <c r="AO28">
        <v>0</v>
      </c>
      <c r="AP28">
        <v>1</v>
      </c>
      <c r="AQ28">
        <v>0</v>
      </c>
      <c r="AR28">
        <v>0</v>
      </c>
      <c r="AS28">
        <v>0</v>
      </c>
      <c r="AT28">
        <v>0</v>
      </c>
      <c r="AU28">
        <v>0</v>
      </c>
      <c r="AV28" t="s">
        <v>219</v>
      </c>
      <c r="AW28" t="s">
        <v>219</v>
      </c>
      <c r="AX28">
        <v>0</v>
      </c>
      <c r="AY28" t="s">
        <v>219</v>
      </c>
      <c r="AZ28" t="s">
        <v>219</v>
      </c>
      <c r="BA28" t="s">
        <v>219</v>
      </c>
      <c r="BB28" t="s">
        <v>219</v>
      </c>
      <c r="BC28" t="s">
        <v>219</v>
      </c>
      <c r="BD28" t="s">
        <v>219</v>
      </c>
      <c r="BE28" t="s">
        <v>219</v>
      </c>
      <c r="BF28" t="s">
        <v>219</v>
      </c>
      <c r="BG28" t="s">
        <v>219</v>
      </c>
      <c r="BH28">
        <v>0</v>
      </c>
      <c r="BI28">
        <v>0</v>
      </c>
      <c r="BJ28" t="s">
        <v>219</v>
      </c>
      <c r="BK28" t="s">
        <v>219</v>
      </c>
      <c r="BL28" t="s">
        <v>219</v>
      </c>
      <c r="BM28" t="s">
        <v>219</v>
      </c>
      <c r="BN28" t="s">
        <v>219</v>
      </c>
      <c r="BO28" t="s">
        <v>219</v>
      </c>
      <c r="BP28">
        <v>1</v>
      </c>
      <c r="BQ28">
        <v>1</v>
      </c>
      <c r="BR28">
        <v>1</v>
      </c>
      <c r="BS28">
        <v>1</v>
      </c>
      <c r="BT28">
        <v>0</v>
      </c>
      <c r="BU28">
        <v>1</v>
      </c>
      <c r="BV28">
        <v>1</v>
      </c>
      <c r="BW28">
        <v>0</v>
      </c>
      <c r="BX28">
        <v>0</v>
      </c>
      <c r="BY28">
        <v>0</v>
      </c>
      <c r="BZ28">
        <v>0</v>
      </c>
      <c r="CA28">
        <v>0</v>
      </c>
      <c r="CB28">
        <v>0</v>
      </c>
      <c r="CC28">
        <v>0</v>
      </c>
      <c r="CD28">
        <v>0</v>
      </c>
      <c r="CE28">
        <v>0</v>
      </c>
      <c r="CF28">
        <v>0</v>
      </c>
      <c r="CG28">
        <v>1</v>
      </c>
      <c r="CH28">
        <v>0</v>
      </c>
      <c r="CI28">
        <v>1</v>
      </c>
      <c r="CJ28" t="s">
        <v>219</v>
      </c>
      <c r="CK28" t="s">
        <v>219</v>
      </c>
      <c r="CL28" t="s">
        <v>219</v>
      </c>
      <c r="CM28" t="s">
        <v>219</v>
      </c>
      <c r="CN28" t="s">
        <v>219</v>
      </c>
      <c r="CO28" t="s">
        <v>219</v>
      </c>
      <c r="CP28" t="s">
        <v>219</v>
      </c>
      <c r="CQ28" t="s">
        <v>219</v>
      </c>
      <c r="CR28" t="s">
        <v>219</v>
      </c>
      <c r="CS28" t="s">
        <v>219</v>
      </c>
      <c r="CT28" t="s">
        <v>219</v>
      </c>
      <c r="CU28" t="s">
        <v>219</v>
      </c>
      <c r="CV28" t="s">
        <v>219</v>
      </c>
      <c r="CW28" t="s">
        <v>219</v>
      </c>
      <c r="CX28" t="s">
        <v>219</v>
      </c>
      <c r="CY28">
        <v>0</v>
      </c>
      <c r="CZ28">
        <v>0</v>
      </c>
      <c r="DA28" t="s">
        <v>219</v>
      </c>
      <c r="DB28" t="s">
        <v>219</v>
      </c>
      <c r="DC28" t="s">
        <v>219</v>
      </c>
      <c r="DD28" t="s">
        <v>219</v>
      </c>
      <c r="DE28" t="s">
        <v>219</v>
      </c>
      <c r="DF28" t="s">
        <v>219</v>
      </c>
      <c r="DG28" t="s">
        <v>219</v>
      </c>
      <c r="DH28">
        <v>0</v>
      </c>
      <c r="DI28">
        <v>1</v>
      </c>
      <c r="DJ28">
        <v>0</v>
      </c>
      <c r="DK28">
        <v>1</v>
      </c>
      <c r="DL28">
        <v>1</v>
      </c>
      <c r="DM28">
        <v>0</v>
      </c>
      <c r="DN28">
        <v>0</v>
      </c>
      <c r="DO28">
        <v>1</v>
      </c>
      <c r="DP28">
        <v>0</v>
      </c>
      <c r="DQ28">
        <v>0</v>
      </c>
      <c r="DR28">
        <v>0</v>
      </c>
      <c r="DS28">
        <v>0</v>
      </c>
      <c r="DT28">
        <v>0</v>
      </c>
      <c r="DU28" t="s">
        <v>219</v>
      </c>
      <c r="DV28" t="s">
        <v>219</v>
      </c>
      <c r="DW28" t="s">
        <v>219</v>
      </c>
      <c r="DX28" t="s">
        <v>219</v>
      </c>
      <c r="DY28" t="s">
        <v>219</v>
      </c>
      <c r="DZ28" t="s">
        <v>219</v>
      </c>
      <c r="EA28" t="s">
        <v>219</v>
      </c>
      <c r="EB28" t="s">
        <v>219</v>
      </c>
      <c r="EC28" t="s">
        <v>219</v>
      </c>
      <c r="ED28">
        <v>1</v>
      </c>
      <c r="EE28">
        <v>1</v>
      </c>
      <c r="EF28">
        <v>0</v>
      </c>
      <c r="EG28">
        <v>0</v>
      </c>
      <c r="EH28">
        <v>1</v>
      </c>
      <c r="EI28">
        <v>1</v>
      </c>
      <c r="EJ28">
        <v>1</v>
      </c>
      <c r="EK28">
        <v>0</v>
      </c>
      <c r="EL28">
        <v>1</v>
      </c>
      <c r="EM28">
        <v>1</v>
      </c>
      <c r="EN28">
        <v>0</v>
      </c>
      <c r="EO28">
        <v>0</v>
      </c>
      <c r="EP28">
        <v>1</v>
      </c>
      <c r="EQ28">
        <v>1</v>
      </c>
      <c r="ER28">
        <v>0</v>
      </c>
      <c r="ES28">
        <v>0</v>
      </c>
      <c r="ET28">
        <v>1</v>
      </c>
      <c r="EU28">
        <v>1</v>
      </c>
      <c r="EV28">
        <v>1</v>
      </c>
      <c r="EW28">
        <v>1</v>
      </c>
      <c r="EX28">
        <v>1</v>
      </c>
      <c r="EY28">
        <v>1</v>
      </c>
      <c r="EZ28">
        <v>1</v>
      </c>
      <c r="FA28">
        <v>0</v>
      </c>
      <c r="FB28">
        <v>1</v>
      </c>
      <c r="FC28">
        <v>1</v>
      </c>
      <c r="FD28">
        <v>0</v>
      </c>
      <c r="FE28">
        <v>1</v>
      </c>
      <c r="FF28">
        <v>1</v>
      </c>
      <c r="FG28">
        <v>0</v>
      </c>
      <c r="FH28" t="s">
        <v>219</v>
      </c>
      <c r="FI28" t="s">
        <v>219</v>
      </c>
      <c r="FJ28" t="s">
        <v>219</v>
      </c>
      <c r="FK28" t="s">
        <v>219</v>
      </c>
      <c r="FL28" t="s">
        <v>219</v>
      </c>
      <c r="FM28" t="s">
        <v>219</v>
      </c>
      <c r="FN28">
        <v>0</v>
      </c>
      <c r="FO28">
        <v>0</v>
      </c>
      <c r="FP28" t="s">
        <v>219</v>
      </c>
      <c r="FQ28" t="s">
        <v>219</v>
      </c>
      <c r="FR28" t="s">
        <v>219</v>
      </c>
      <c r="FS28" t="s">
        <v>219</v>
      </c>
      <c r="FT28" t="s">
        <v>219</v>
      </c>
      <c r="FU28" t="s">
        <v>219</v>
      </c>
      <c r="FV28" t="s">
        <v>219</v>
      </c>
      <c r="FW28" t="s">
        <v>219</v>
      </c>
      <c r="FX28" t="s">
        <v>219</v>
      </c>
      <c r="FY28">
        <v>0</v>
      </c>
      <c r="FZ28">
        <v>0</v>
      </c>
      <c r="GA28" t="s">
        <v>219</v>
      </c>
      <c r="GB28" t="s">
        <v>219</v>
      </c>
      <c r="GC28" t="s">
        <v>219</v>
      </c>
      <c r="GD28" t="s">
        <v>219</v>
      </c>
      <c r="GE28" t="s">
        <v>219</v>
      </c>
      <c r="GF28" t="s">
        <v>219</v>
      </c>
      <c r="GG28" t="s">
        <v>219</v>
      </c>
      <c r="GH28" t="s">
        <v>219</v>
      </c>
      <c r="GI28" t="s">
        <v>219</v>
      </c>
      <c r="GJ28" t="s">
        <v>219</v>
      </c>
      <c r="GK28" t="s">
        <v>219</v>
      </c>
      <c r="GL28" t="s">
        <v>219</v>
      </c>
      <c r="GM28" t="s">
        <v>219</v>
      </c>
      <c r="GN28" t="s">
        <v>219</v>
      </c>
      <c r="GO28" t="s">
        <v>219</v>
      </c>
      <c r="GP28" t="s">
        <v>219</v>
      </c>
      <c r="GQ28" t="s">
        <v>219</v>
      </c>
      <c r="GR28" t="s">
        <v>219</v>
      </c>
      <c r="GS28" t="s">
        <v>219</v>
      </c>
      <c r="GT28" t="s">
        <v>219</v>
      </c>
      <c r="GU28" t="s">
        <v>219</v>
      </c>
      <c r="GV28" t="s">
        <v>219</v>
      </c>
      <c r="GW28" t="s">
        <v>219</v>
      </c>
      <c r="GX28" t="s">
        <v>219</v>
      </c>
      <c r="GY28" t="s">
        <v>219</v>
      </c>
      <c r="GZ28" t="s">
        <v>219</v>
      </c>
      <c r="HA28" t="s">
        <v>219</v>
      </c>
      <c r="HB28" t="s">
        <v>219</v>
      </c>
      <c r="HC28" t="s">
        <v>219</v>
      </c>
      <c r="HD28" t="s">
        <v>219</v>
      </c>
      <c r="HE28" t="s">
        <v>219</v>
      </c>
      <c r="HF28" t="s">
        <v>219</v>
      </c>
      <c r="HG28" t="s">
        <v>219</v>
      </c>
      <c r="HH28" t="s">
        <v>219</v>
      </c>
      <c r="HI28" t="s">
        <v>219</v>
      </c>
      <c r="HJ28">
        <v>0</v>
      </c>
    </row>
    <row r="29" spans="1:218">
      <c r="A29" t="s">
        <v>224</v>
      </c>
      <c r="B29" s="1">
        <v>44366</v>
      </c>
      <c r="C29" s="1">
        <v>44369</v>
      </c>
      <c r="D29">
        <v>0</v>
      </c>
      <c r="E29">
        <v>1</v>
      </c>
      <c r="F29">
        <v>0</v>
      </c>
      <c r="G29">
        <v>1</v>
      </c>
      <c r="H29">
        <v>0</v>
      </c>
      <c r="I29">
        <v>1</v>
      </c>
      <c r="J29">
        <v>0</v>
      </c>
      <c r="K29">
        <v>1</v>
      </c>
      <c r="L29">
        <v>1</v>
      </c>
      <c r="M29">
        <v>1</v>
      </c>
      <c r="N29">
        <v>1</v>
      </c>
      <c r="O29">
        <v>1</v>
      </c>
      <c r="P29">
        <v>0</v>
      </c>
      <c r="Q29">
        <v>0</v>
      </c>
      <c r="R29">
        <v>0</v>
      </c>
      <c r="S29">
        <v>0</v>
      </c>
      <c r="T29">
        <v>0</v>
      </c>
      <c r="U29" t="s">
        <v>219</v>
      </c>
      <c r="V29" t="s">
        <v>219</v>
      </c>
      <c r="W29" t="s">
        <v>219</v>
      </c>
      <c r="X29" t="s">
        <v>219</v>
      </c>
      <c r="Y29" t="s">
        <v>219</v>
      </c>
      <c r="Z29" t="s">
        <v>219</v>
      </c>
      <c r="AA29" t="s">
        <v>219</v>
      </c>
      <c r="AB29">
        <v>0</v>
      </c>
      <c r="AC29">
        <v>1</v>
      </c>
      <c r="AD29">
        <v>1</v>
      </c>
      <c r="AE29">
        <v>1</v>
      </c>
      <c r="AF29">
        <v>0</v>
      </c>
      <c r="AG29">
        <v>1</v>
      </c>
      <c r="AH29">
        <v>0</v>
      </c>
      <c r="AI29">
        <v>1</v>
      </c>
      <c r="AJ29">
        <v>0</v>
      </c>
      <c r="AK29">
        <v>0</v>
      </c>
      <c r="AL29">
        <v>1</v>
      </c>
      <c r="AM29">
        <v>0</v>
      </c>
      <c r="AN29">
        <v>0</v>
      </c>
      <c r="AO29">
        <v>0</v>
      </c>
      <c r="AP29">
        <v>1</v>
      </c>
      <c r="AQ29">
        <v>0</v>
      </c>
      <c r="AR29">
        <v>0</v>
      </c>
      <c r="AS29">
        <v>0</v>
      </c>
      <c r="AT29">
        <v>0</v>
      </c>
      <c r="AU29">
        <v>0</v>
      </c>
      <c r="AV29" t="s">
        <v>219</v>
      </c>
      <c r="AW29" t="s">
        <v>219</v>
      </c>
      <c r="AX29">
        <v>0</v>
      </c>
      <c r="AY29" t="s">
        <v>219</v>
      </c>
      <c r="AZ29" t="s">
        <v>219</v>
      </c>
      <c r="BA29" t="s">
        <v>219</v>
      </c>
      <c r="BB29" t="s">
        <v>219</v>
      </c>
      <c r="BC29" t="s">
        <v>219</v>
      </c>
      <c r="BD29" t="s">
        <v>219</v>
      </c>
      <c r="BE29" t="s">
        <v>219</v>
      </c>
      <c r="BF29" t="s">
        <v>219</v>
      </c>
      <c r="BG29" t="s">
        <v>219</v>
      </c>
      <c r="BH29">
        <v>0</v>
      </c>
      <c r="BI29">
        <v>0</v>
      </c>
      <c r="BJ29" t="s">
        <v>219</v>
      </c>
      <c r="BK29" t="s">
        <v>219</v>
      </c>
      <c r="BL29" t="s">
        <v>219</v>
      </c>
      <c r="BM29" t="s">
        <v>219</v>
      </c>
      <c r="BN29" t="s">
        <v>219</v>
      </c>
      <c r="BO29" t="s">
        <v>219</v>
      </c>
      <c r="BP29">
        <v>1</v>
      </c>
      <c r="BQ29">
        <v>1</v>
      </c>
      <c r="BR29">
        <v>1</v>
      </c>
      <c r="BS29">
        <v>1</v>
      </c>
      <c r="BT29">
        <v>0</v>
      </c>
      <c r="BU29">
        <v>1</v>
      </c>
      <c r="BV29">
        <v>1</v>
      </c>
      <c r="BW29">
        <v>0</v>
      </c>
      <c r="BX29">
        <v>0</v>
      </c>
      <c r="BY29">
        <v>0</v>
      </c>
      <c r="BZ29">
        <v>0</v>
      </c>
      <c r="CA29">
        <v>0</v>
      </c>
      <c r="CB29">
        <v>0</v>
      </c>
      <c r="CC29">
        <v>0</v>
      </c>
      <c r="CD29">
        <v>0</v>
      </c>
      <c r="CE29">
        <v>0</v>
      </c>
      <c r="CF29">
        <v>0</v>
      </c>
      <c r="CG29">
        <v>1</v>
      </c>
      <c r="CH29">
        <v>0</v>
      </c>
      <c r="CI29">
        <v>1</v>
      </c>
      <c r="CJ29" t="s">
        <v>219</v>
      </c>
      <c r="CK29" t="s">
        <v>219</v>
      </c>
      <c r="CL29" t="s">
        <v>219</v>
      </c>
      <c r="CM29" t="s">
        <v>219</v>
      </c>
      <c r="CN29" t="s">
        <v>219</v>
      </c>
      <c r="CO29" t="s">
        <v>219</v>
      </c>
      <c r="CP29" t="s">
        <v>219</v>
      </c>
      <c r="CQ29" t="s">
        <v>219</v>
      </c>
      <c r="CR29" t="s">
        <v>219</v>
      </c>
      <c r="CS29" t="s">
        <v>219</v>
      </c>
      <c r="CT29" t="s">
        <v>219</v>
      </c>
      <c r="CU29" t="s">
        <v>219</v>
      </c>
      <c r="CV29" t="s">
        <v>219</v>
      </c>
      <c r="CW29" t="s">
        <v>219</v>
      </c>
      <c r="CX29" t="s">
        <v>219</v>
      </c>
      <c r="CY29">
        <v>0</v>
      </c>
      <c r="CZ29">
        <v>0</v>
      </c>
      <c r="DA29" t="s">
        <v>219</v>
      </c>
      <c r="DB29" t="s">
        <v>219</v>
      </c>
      <c r="DC29" t="s">
        <v>219</v>
      </c>
      <c r="DD29" t="s">
        <v>219</v>
      </c>
      <c r="DE29" t="s">
        <v>219</v>
      </c>
      <c r="DF29" t="s">
        <v>219</v>
      </c>
      <c r="DG29" t="s">
        <v>219</v>
      </c>
      <c r="DH29">
        <v>0</v>
      </c>
      <c r="DI29">
        <v>1</v>
      </c>
      <c r="DJ29">
        <v>0</v>
      </c>
      <c r="DK29">
        <v>1</v>
      </c>
      <c r="DL29">
        <v>1</v>
      </c>
      <c r="DM29">
        <v>0</v>
      </c>
      <c r="DN29">
        <v>0</v>
      </c>
      <c r="DO29">
        <v>1</v>
      </c>
      <c r="DP29">
        <v>0</v>
      </c>
      <c r="DQ29">
        <v>0</v>
      </c>
      <c r="DR29">
        <v>0</v>
      </c>
      <c r="DS29">
        <v>0</v>
      </c>
      <c r="DT29">
        <v>0</v>
      </c>
      <c r="DU29" t="s">
        <v>219</v>
      </c>
      <c r="DV29" t="s">
        <v>219</v>
      </c>
      <c r="DW29" t="s">
        <v>219</v>
      </c>
      <c r="DX29" t="s">
        <v>219</v>
      </c>
      <c r="DY29" t="s">
        <v>219</v>
      </c>
      <c r="DZ29" t="s">
        <v>219</v>
      </c>
      <c r="EA29" t="s">
        <v>219</v>
      </c>
      <c r="EB29" t="s">
        <v>219</v>
      </c>
      <c r="EC29" t="s">
        <v>219</v>
      </c>
      <c r="ED29">
        <v>1</v>
      </c>
      <c r="EE29">
        <v>1</v>
      </c>
      <c r="EF29">
        <v>0</v>
      </c>
      <c r="EG29">
        <v>0</v>
      </c>
      <c r="EH29">
        <v>1</v>
      </c>
      <c r="EI29">
        <v>1</v>
      </c>
      <c r="EJ29">
        <v>1</v>
      </c>
      <c r="EK29">
        <v>0</v>
      </c>
      <c r="EL29">
        <v>1</v>
      </c>
      <c r="EM29">
        <v>1</v>
      </c>
      <c r="EN29">
        <v>0</v>
      </c>
      <c r="EO29">
        <v>0</v>
      </c>
      <c r="EP29">
        <v>1</v>
      </c>
      <c r="EQ29">
        <v>1</v>
      </c>
      <c r="ER29">
        <v>1</v>
      </c>
      <c r="ES29">
        <v>1</v>
      </c>
      <c r="ET29">
        <v>1</v>
      </c>
      <c r="EU29">
        <v>1</v>
      </c>
      <c r="EV29">
        <v>1</v>
      </c>
      <c r="EW29">
        <v>1</v>
      </c>
      <c r="EX29">
        <v>1</v>
      </c>
      <c r="EY29">
        <v>1</v>
      </c>
      <c r="EZ29">
        <v>1</v>
      </c>
      <c r="FA29">
        <v>0</v>
      </c>
      <c r="FB29">
        <v>1</v>
      </c>
      <c r="FC29">
        <v>1</v>
      </c>
      <c r="FD29">
        <v>0</v>
      </c>
      <c r="FE29">
        <v>1</v>
      </c>
      <c r="FF29">
        <v>1</v>
      </c>
      <c r="FG29">
        <v>0</v>
      </c>
      <c r="FH29" t="s">
        <v>219</v>
      </c>
      <c r="FI29" t="s">
        <v>219</v>
      </c>
      <c r="FJ29" t="s">
        <v>219</v>
      </c>
      <c r="FK29" t="s">
        <v>219</v>
      </c>
      <c r="FL29" t="s">
        <v>219</v>
      </c>
      <c r="FM29" t="s">
        <v>219</v>
      </c>
      <c r="FN29">
        <v>0</v>
      </c>
      <c r="FO29">
        <v>0</v>
      </c>
      <c r="FP29" t="s">
        <v>219</v>
      </c>
      <c r="FQ29" t="s">
        <v>219</v>
      </c>
      <c r="FR29" t="s">
        <v>219</v>
      </c>
      <c r="FS29" t="s">
        <v>219</v>
      </c>
      <c r="FT29" t="s">
        <v>219</v>
      </c>
      <c r="FU29" t="s">
        <v>219</v>
      </c>
      <c r="FV29" t="s">
        <v>219</v>
      </c>
      <c r="FW29" t="s">
        <v>219</v>
      </c>
      <c r="FX29" t="s">
        <v>219</v>
      </c>
      <c r="FY29">
        <v>0</v>
      </c>
      <c r="FZ29">
        <v>0</v>
      </c>
      <c r="GA29" t="s">
        <v>219</v>
      </c>
      <c r="GB29" t="s">
        <v>219</v>
      </c>
      <c r="GC29" t="s">
        <v>219</v>
      </c>
      <c r="GD29" t="s">
        <v>219</v>
      </c>
      <c r="GE29" t="s">
        <v>219</v>
      </c>
      <c r="GF29" t="s">
        <v>219</v>
      </c>
      <c r="GG29" t="s">
        <v>219</v>
      </c>
      <c r="GH29" t="s">
        <v>219</v>
      </c>
      <c r="GI29" t="s">
        <v>219</v>
      </c>
      <c r="GJ29" t="s">
        <v>219</v>
      </c>
      <c r="GK29" t="s">
        <v>219</v>
      </c>
      <c r="GL29" t="s">
        <v>219</v>
      </c>
      <c r="GM29" t="s">
        <v>219</v>
      </c>
      <c r="GN29" t="s">
        <v>219</v>
      </c>
      <c r="GO29" t="s">
        <v>219</v>
      </c>
      <c r="GP29" t="s">
        <v>219</v>
      </c>
      <c r="GQ29" t="s">
        <v>219</v>
      </c>
      <c r="GR29" t="s">
        <v>219</v>
      </c>
      <c r="GS29" t="s">
        <v>219</v>
      </c>
      <c r="GT29" t="s">
        <v>219</v>
      </c>
      <c r="GU29" t="s">
        <v>219</v>
      </c>
      <c r="GV29" t="s">
        <v>219</v>
      </c>
      <c r="GW29" t="s">
        <v>219</v>
      </c>
      <c r="GX29" t="s">
        <v>219</v>
      </c>
      <c r="GY29" t="s">
        <v>219</v>
      </c>
      <c r="GZ29" t="s">
        <v>219</v>
      </c>
      <c r="HA29" t="s">
        <v>219</v>
      </c>
      <c r="HB29" t="s">
        <v>219</v>
      </c>
      <c r="HC29" t="s">
        <v>219</v>
      </c>
      <c r="HD29" t="s">
        <v>219</v>
      </c>
      <c r="HE29" t="s">
        <v>219</v>
      </c>
      <c r="HF29" t="s">
        <v>219</v>
      </c>
      <c r="HG29" t="s">
        <v>219</v>
      </c>
      <c r="HH29" t="s">
        <v>219</v>
      </c>
      <c r="HI29" t="s">
        <v>219</v>
      </c>
      <c r="HJ29">
        <v>0</v>
      </c>
    </row>
    <row r="30" spans="1:218">
      <c r="A30" t="s">
        <v>224</v>
      </c>
      <c r="B30" s="1">
        <v>44370</v>
      </c>
      <c r="C30" s="1">
        <v>44377</v>
      </c>
      <c r="D30">
        <v>0</v>
      </c>
      <c r="E30">
        <v>1</v>
      </c>
      <c r="F30">
        <v>0</v>
      </c>
      <c r="G30">
        <v>1</v>
      </c>
      <c r="H30">
        <v>0</v>
      </c>
      <c r="I30">
        <v>1</v>
      </c>
      <c r="J30">
        <v>0</v>
      </c>
      <c r="K30">
        <v>1</v>
      </c>
      <c r="L30">
        <v>1</v>
      </c>
      <c r="M30">
        <v>1</v>
      </c>
      <c r="N30">
        <v>1</v>
      </c>
      <c r="O30">
        <v>1</v>
      </c>
      <c r="P30">
        <v>0</v>
      </c>
      <c r="Q30">
        <v>0</v>
      </c>
      <c r="R30">
        <v>0</v>
      </c>
      <c r="S30">
        <v>0</v>
      </c>
      <c r="T30">
        <v>0</v>
      </c>
      <c r="U30" t="s">
        <v>219</v>
      </c>
      <c r="V30" t="s">
        <v>219</v>
      </c>
      <c r="W30" t="s">
        <v>219</v>
      </c>
      <c r="X30" t="s">
        <v>219</v>
      </c>
      <c r="Y30" t="s">
        <v>219</v>
      </c>
      <c r="Z30" t="s">
        <v>219</v>
      </c>
      <c r="AA30" t="s">
        <v>219</v>
      </c>
      <c r="AB30">
        <v>0</v>
      </c>
      <c r="AC30">
        <v>1</v>
      </c>
      <c r="AD30">
        <v>1</v>
      </c>
      <c r="AE30">
        <v>1</v>
      </c>
      <c r="AF30">
        <v>0</v>
      </c>
      <c r="AG30">
        <v>1</v>
      </c>
      <c r="AH30">
        <v>0</v>
      </c>
      <c r="AI30">
        <v>1</v>
      </c>
      <c r="AJ30">
        <v>0</v>
      </c>
      <c r="AK30">
        <v>0</v>
      </c>
      <c r="AL30">
        <v>1</v>
      </c>
      <c r="AM30">
        <v>0</v>
      </c>
      <c r="AN30">
        <v>0</v>
      </c>
      <c r="AO30">
        <v>0</v>
      </c>
      <c r="AP30">
        <v>1</v>
      </c>
      <c r="AQ30">
        <v>0</v>
      </c>
      <c r="AR30">
        <v>0</v>
      </c>
      <c r="AS30">
        <v>0</v>
      </c>
      <c r="AT30">
        <v>0</v>
      </c>
      <c r="AU30">
        <v>0</v>
      </c>
      <c r="AV30" t="s">
        <v>219</v>
      </c>
      <c r="AW30" t="s">
        <v>219</v>
      </c>
      <c r="AX30">
        <v>0</v>
      </c>
      <c r="AY30" t="s">
        <v>219</v>
      </c>
      <c r="AZ30" t="s">
        <v>219</v>
      </c>
      <c r="BA30" t="s">
        <v>219</v>
      </c>
      <c r="BB30" t="s">
        <v>219</v>
      </c>
      <c r="BC30" t="s">
        <v>219</v>
      </c>
      <c r="BD30" t="s">
        <v>219</v>
      </c>
      <c r="BE30" t="s">
        <v>219</v>
      </c>
      <c r="BF30" t="s">
        <v>219</v>
      </c>
      <c r="BG30" t="s">
        <v>219</v>
      </c>
      <c r="BH30">
        <v>0</v>
      </c>
      <c r="BI30">
        <v>0</v>
      </c>
      <c r="BJ30" t="s">
        <v>219</v>
      </c>
      <c r="BK30" t="s">
        <v>219</v>
      </c>
      <c r="BL30" t="s">
        <v>219</v>
      </c>
      <c r="BM30" t="s">
        <v>219</v>
      </c>
      <c r="BN30" t="s">
        <v>219</v>
      </c>
      <c r="BO30" t="s">
        <v>219</v>
      </c>
      <c r="BP30">
        <v>1</v>
      </c>
      <c r="BQ30">
        <v>1</v>
      </c>
      <c r="BR30">
        <v>1</v>
      </c>
      <c r="BS30">
        <v>1</v>
      </c>
      <c r="BT30">
        <v>0</v>
      </c>
      <c r="BU30">
        <v>1</v>
      </c>
      <c r="BV30">
        <v>1</v>
      </c>
      <c r="BW30">
        <v>0</v>
      </c>
      <c r="BX30">
        <v>0</v>
      </c>
      <c r="BY30">
        <v>0</v>
      </c>
      <c r="BZ30">
        <v>0</v>
      </c>
      <c r="CA30">
        <v>0</v>
      </c>
      <c r="CB30">
        <v>0</v>
      </c>
      <c r="CC30">
        <v>0</v>
      </c>
      <c r="CD30">
        <v>0</v>
      </c>
      <c r="CE30">
        <v>0</v>
      </c>
      <c r="CF30">
        <v>0</v>
      </c>
      <c r="CG30">
        <v>1</v>
      </c>
      <c r="CH30">
        <v>0</v>
      </c>
      <c r="CI30">
        <v>1</v>
      </c>
      <c r="CJ30" t="s">
        <v>219</v>
      </c>
      <c r="CK30" t="s">
        <v>219</v>
      </c>
      <c r="CL30" t="s">
        <v>219</v>
      </c>
      <c r="CM30" t="s">
        <v>219</v>
      </c>
      <c r="CN30" t="s">
        <v>219</v>
      </c>
      <c r="CO30" t="s">
        <v>219</v>
      </c>
      <c r="CP30" t="s">
        <v>219</v>
      </c>
      <c r="CQ30" t="s">
        <v>219</v>
      </c>
      <c r="CR30" t="s">
        <v>219</v>
      </c>
      <c r="CS30" t="s">
        <v>219</v>
      </c>
      <c r="CT30" t="s">
        <v>219</v>
      </c>
      <c r="CU30" t="s">
        <v>219</v>
      </c>
      <c r="CV30" t="s">
        <v>219</v>
      </c>
      <c r="CW30" t="s">
        <v>219</v>
      </c>
      <c r="CX30" t="s">
        <v>219</v>
      </c>
      <c r="CY30">
        <v>0</v>
      </c>
      <c r="CZ30">
        <v>0</v>
      </c>
      <c r="DA30" t="s">
        <v>219</v>
      </c>
      <c r="DB30" t="s">
        <v>219</v>
      </c>
      <c r="DC30" t="s">
        <v>219</v>
      </c>
      <c r="DD30" t="s">
        <v>219</v>
      </c>
      <c r="DE30" t="s">
        <v>219</v>
      </c>
      <c r="DF30" t="s">
        <v>219</v>
      </c>
      <c r="DG30" t="s">
        <v>219</v>
      </c>
      <c r="DH30">
        <v>0</v>
      </c>
      <c r="DI30">
        <v>1</v>
      </c>
      <c r="DJ30">
        <v>0</v>
      </c>
      <c r="DK30">
        <v>1</v>
      </c>
      <c r="DL30">
        <v>1</v>
      </c>
      <c r="DM30">
        <v>0</v>
      </c>
      <c r="DN30">
        <v>0</v>
      </c>
      <c r="DO30">
        <v>1</v>
      </c>
      <c r="DP30">
        <v>0</v>
      </c>
      <c r="DQ30">
        <v>0</v>
      </c>
      <c r="DR30">
        <v>0</v>
      </c>
      <c r="DS30">
        <v>0</v>
      </c>
      <c r="DT30">
        <v>0</v>
      </c>
      <c r="DU30" t="s">
        <v>219</v>
      </c>
      <c r="DV30" t="s">
        <v>219</v>
      </c>
      <c r="DW30" t="s">
        <v>219</v>
      </c>
      <c r="DX30" t="s">
        <v>219</v>
      </c>
      <c r="DY30" t="s">
        <v>219</v>
      </c>
      <c r="DZ30" t="s">
        <v>219</v>
      </c>
      <c r="EA30" t="s">
        <v>219</v>
      </c>
      <c r="EB30" t="s">
        <v>219</v>
      </c>
      <c r="EC30" t="s">
        <v>219</v>
      </c>
      <c r="ED30">
        <v>1</v>
      </c>
      <c r="EE30">
        <v>1</v>
      </c>
      <c r="EF30">
        <v>0</v>
      </c>
      <c r="EG30">
        <v>0</v>
      </c>
      <c r="EH30">
        <v>1</v>
      </c>
      <c r="EI30">
        <v>1</v>
      </c>
      <c r="EJ30">
        <v>1</v>
      </c>
      <c r="EK30">
        <v>0</v>
      </c>
      <c r="EL30">
        <v>1</v>
      </c>
      <c r="EM30">
        <v>1</v>
      </c>
      <c r="EN30">
        <v>0</v>
      </c>
      <c r="EO30">
        <v>0</v>
      </c>
      <c r="EP30">
        <v>1</v>
      </c>
      <c r="EQ30">
        <v>1</v>
      </c>
      <c r="ER30">
        <v>1</v>
      </c>
      <c r="ES30">
        <v>1</v>
      </c>
      <c r="ET30">
        <v>1</v>
      </c>
      <c r="EU30">
        <v>1</v>
      </c>
      <c r="EV30">
        <v>1</v>
      </c>
      <c r="EW30">
        <v>1</v>
      </c>
      <c r="EX30">
        <v>1</v>
      </c>
      <c r="EY30">
        <v>1</v>
      </c>
      <c r="EZ30">
        <v>1</v>
      </c>
      <c r="FA30">
        <v>0</v>
      </c>
      <c r="FB30">
        <v>1</v>
      </c>
      <c r="FC30">
        <v>1</v>
      </c>
      <c r="FD30">
        <v>0</v>
      </c>
      <c r="FE30">
        <v>1</v>
      </c>
      <c r="FF30">
        <v>1</v>
      </c>
      <c r="FG30">
        <v>0</v>
      </c>
      <c r="FH30" t="s">
        <v>219</v>
      </c>
      <c r="FI30" t="s">
        <v>219</v>
      </c>
      <c r="FJ30" t="s">
        <v>219</v>
      </c>
      <c r="FK30" t="s">
        <v>219</v>
      </c>
      <c r="FL30" t="s">
        <v>219</v>
      </c>
      <c r="FM30" t="s">
        <v>219</v>
      </c>
      <c r="FN30">
        <v>0</v>
      </c>
      <c r="FO30">
        <v>0</v>
      </c>
      <c r="FP30" t="s">
        <v>219</v>
      </c>
      <c r="FQ30" t="s">
        <v>219</v>
      </c>
      <c r="FR30" t="s">
        <v>219</v>
      </c>
      <c r="FS30" t="s">
        <v>219</v>
      </c>
      <c r="FT30" t="s">
        <v>219</v>
      </c>
      <c r="FU30" t="s">
        <v>219</v>
      </c>
      <c r="FV30" t="s">
        <v>219</v>
      </c>
      <c r="FW30" t="s">
        <v>219</v>
      </c>
      <c r="FX30" t="s">
        <v>219</v>
      </c>
      <c r="FY30">
        <v>0</v>
      </c>
      <c r="FZ30">
        <v>0</v>
      </c>
      <c r="GA30" t="s">
        <v>219</v>
      </c>
      <c r="GB30" t="s">
        <v>219</v>
      </c>
      <c r="GC30" t="s">
        <v>219</v>
      </c>
      <c r="GD30" t="s">
        <v>219</v>
      </c>
      <c r="GE30" t="s">
        <v>219</v>
      </c>
      <c r="GF30" t="s">
        <v>219</v>
      </c>
      <c r="GG30" t="s">
        <v>219</v>
      </c>
      <c r="GH30" t="s">
        <v>219</v>
      </c>
      <c r="GI30" t="s">
        <v>219</v>
      </c>
      <c r="GJ30" t="s">
        <v>219</v>
      </c>
      <c r="GK30" t="s">
        <v>219</v>
      </c>
      <c r="GL30" t="s">
        <v>219</v>
      </c>
      <c r="GM30" t="s">
        <v>219</v>
      </c>
      <c r="GN30" t="s">
        <v>219</v>
      </c>
      <c r="GO30" t="s">
        <v>219</v>
      </c>
      <c r="GP30" t="s">
        <v>219</v>
      </c>
      <c r="GQ30" t="s">
        <v>219</v>
      </c>
      <c r="GR30" t="s">
        <v>219</v>
      </c>
      <c r="GS30" t="s">
        <v>219</v>
      </c>
      <c r="GT30" t="s">
        <v>219</v>
      </c>
      <c r="GU30" t="s">
        <v>219</v>
      </c>
      <c r="GV30" t="s">
        <v>219</v>
      </c>
      <c r="GW30" t="s">
        <v>219</v>
      </c>
      <c r="GX30" t="s">
        <v>219</v>
      </c>
      <c r="GY30" t="s">
        <v>219</v>
      </c>
      <c r="GZ30" t="s">
        <v>219</v>
      </c>
      <c r="HA30" t="s">
        <v>219</v>
      </c>
      <c r="HB30" t="s">
        <v>219</v>
      </c>
      <c r="HC30" t="s">
        <v>219</v>
      </c>
      <c r="HD30" t="s">
        <v>219</v>
      </c>
      <c r="HE30" t="s">
        <v>219</v>
      </c>
      <c r="HF30" t="s">
        <v>219</v>
      </c>
      <c r="HG30" t="s">
        <v>219</v>
      </c>
      <c r="HH30" t="s">
        <v>219</v>
      </c>
      <c r="HI30" t="s">
        <v>219</v>
      </c>
      <c r="HJ30">
        <v>0</v>
      </c>
    </row>
    <row r="31" spans="1:218">
      <c r="A31" t="s">
        <v>224</v>
      </c>
      <c r="B31" s="1">
        <v>44378</v>
      </c>
      <c r="C31" s="1">
        <v>44560</v>
      </c>
      <c r="D31">
        <v>0</v>
      </c>
      <c r="E31">
        <v>1</v>
      </c>
      <c r="F31">
        <v>0</v>
      </c>
      <c r="G31">
        <v>1</v>
      </c>
      <c r="H31">
        <v>0</v>
      </c>
      <c r="I31">
        <v>1</v>
      </c>
      <c r="J31">
        <v>0</v>
      </c>
      <c r="K31">
        <v>1</v>
      </c>
      <c r="L31">
        <v>1</v>
      </c>
      <c r="M31">
        <v>1</v>
      </c>
      <c r="N31">
        <v>1</v>
      </c>
      <c r="O31">
        <v>1</v>
      </c>
      <c r="P31">
        <v>0</v>
      </c>
      <c r="Q31">
        <v>0</v>
      </c>
      <c r="R31">
        <v>0</v>
      </c>
      <c r="S31">
        <v>0</v>
      </c>
      <c r="T31">
        <v>0</v>
      </c>
      <c r="U31" t="s">
        <v>219</v>
      </c>
      <c r="V31" t="s">
        <v>219</v>
      </c>
      <c r="W31" t="s">
        <v>219</v>
      </c>
      <c r="X31" t="s">
        <v>219</v>
      </c>
      <c r="Y31" t="s">
        <v>219</v>
      </c>
      <c r="Z31" t="s">
        <v>219</v>
      </c>
      <c r="AA31" t="s">
        <v>219</v>
      </c>
      <c r="AB31">
        <v>0</v>
      </c>
      <c r="AC31">
        <v>1</v>
      </c>
      <c r="AD31">
        <v>1</v>
      </c>
      <c r="AE31">
        <v>1</v>
      </c>
      <c r="AF31">
        <v>0</v>
      </c>
      <c r="AG31">
        <v>1</v>
      </c>
      <c r="AH31">
        <v>0</v>
      </c>
      <c r="AI31">
        <v>1</v>
      </c>
      <c r="AJ31">
        <v>0</v>
      </c>
      <c r="AK31">
        <v>0</v>
      </c>
      <c r="AL31">
        <v>1</v>
      </c>
      <c r="AM31">
        <v>0</v>
      </c>
      <c r="AN31">
        <v>0</v>
      </c>
      <c r="AO31">
        <v>0</v>
      </c>
      <c r="AP31">
        <v>1</v>
      </c>
      <c r="AQ31">
        <v>0</v>
      </c>
      <c r="AR31">
        <v>0</v>
      </c>
      <c r="AS31">
        <v>0</v>
      </c>
      <c r="AT31">
        <v>0</v>
      </c>
      <c r="AU31">
        <v>0</v>
      </c>
      <c r="AV31" t="s">
        <v>219</v>
      </c>
      <c r="AW31" t="s">
        <v>219</v>
      </c>
      <c r="AX31">
        <v>0</v>
      </c>
      <c r="AY31" t="s">
        <v>219</v>
      </c>
      <c r="AZ31" t="s">
        <v>219</v>
      </c>
      <c r="BA31" t="s">
        <v>219</v>
      </c>
      <c r="BB31" t="s">
        <v>219</v>
      </c>
      <c r="BC31" t="s">
        <v>219</v>
      </c>
      <c r="BD31" t="s">
        <v>219</v>
      </c>
      <c r="BE31" t="s">
        <v>219</v>
      </c>
      <c r="BF31" t="s">
        <v>219</v>
      </c>
      <c r="BG31" t="s">
        <v>219</v>
      </c>
      <c r="BH31">
        <v>0</v>
      </c>
      <c r="BI31">
        <v>0</v>
      </c>
      <c r="BJ31" t="s">
        <v>219</v>
      </c>
      <c r="BK31" t="s">
        <v>219</v>
      </c>
      <c r="BL31" t="s">
        <v>219</v>
      </c>
      <c r="BM31" t="s">
        <v>219</v>
      </c>
      <c r="BN31" t="s">
        <v>219</v>
      </c>
      <c r="BO31" t="s">
        <v>219</v>
      </c>
      <c r="BP31">
        <v>1</v>
      </c>
      <c r="BQ31">
        <v>1</v>
      </c>
      <c r="BR31">
        <v>1</v>
      </c>
      <c r="BS31">
        <v>1</v>
      </c>
      <c r="BT31">
        <v>0</v>
      </c>
      <c r="BU31">
        <v>1</v>
      </c>
      <c r="BV31">
        <v>1</v>
      </c>
      <c r="BW31">
        <v>0</v>
      </c>
      <c r="BX31">
        <v>0</v>
      </c>
      <c r="BY31">
        <v>0</v>
      </c>
      <c r="BZ31">
        <v>0</v>
      </c>
      <c r="CA31">
        <v>0</v>
      </c>
      <c r="CB31">
        <v>0</v>
      </c>
      <c r="CC31">
        <v>0</v>
      </c>
      <c r="CD31">
        <v>0</v>
      </c>
      <c r="CE31">
        <v>0</v>
      </c>
      <c r="CF31">
        <v>0</v>
      </c>
      <c r="CG31">
        <v>1</v>
      </c>
      <c r="CH31">
        <v>0</v>
      </c>
      <c r="CI31">
        <v>1</v>
      </c>
      <c r="CJ31" t="s">
        <v>219</v>
      </c>
      <c r="CK31" t="s">
        <v>219</v>
      </c>
      <c r="CL31" t="s">
        <v>219</v>
      </c>
      <c r="CM31" t="s">
        <v>219</v>
      </c>
      <c r="CN31" t="s">
        <v>219</v>
      </c>
      <c r="CO31" t="s">
        <v>219</v>
      </c>
      <c r="CP31" t="s">
        <v>219</v>
      </c>
      <c r="CQ31" t="s">
        <v>219</v>
      </c>
      <c r="CR31" t="s">
        <v>219</v>
      </c>
      <c r="CS31" t="s">
        <v>219</v>
      </c>
      <c r="CT31" t="s">
        <v>219</v>
      </c>
      <c r="CU31" t="s">
        <v>219</v>
      </c>
      <c r="CV31" t="s">
        <v>219</v>
      </c>
      <c r="CW31" t="s">
        <v>219</v>
      </c>
      <c r="CX31" t="s">
        <v>219</v>
      </c>
      <c r="CY31">
        <v>0</v>
      </c>
      <c r="CZ31">
        <v>0</v>
      </c>
      <c r="DA31" t="s">
        <v>219</v>
      </c>
      <c r="DB31" t="s">
        <v>219</v>
      </c>
      <c r="DC31" t="s">
        <v>219</v>
      </c>
      <c r="DD31" t="s">
        <v>219</v>
      </c>
      <c r="DE31" t="s">
        <v>219</v>
      </c>
      <c r="DF31" t="s">
        <v>219</v>
      </c>
      <c r="DG31" t="s">
        <v>219</v>
      </c>
      <c r="DH31">
        <v>0</v>
      </c>
      <c r="DI31">
        <v>1</v>
      </c>
      <c r="DJ31">
        <v>0</v>
      </c>
      <c r="DK31">
        <v>1</v>
      </c>
      <c r="DL31">
        <v>1</v>
      </c>
      <c r="DM31">
        <v>0</v>
      </c>
      <c r="DN31">
        <v>0</v>
      </c>
      <c r="DO31">
        <v>1</v>
      </c>
      <c r="DP31">
        <v>0</v>
      </c>
      <c r="DQ31">
        <v>0</v>
      </c>
      <c r="DR31">
        <v>0</v>
      </c>
      <c r="DS31">
        <v>0</v>
      </c>
      <c r="DT31">
        <v>0</v>
      </c>
      <c r="DU31" t="s">
        <v>219</v>
      </c>
      <c r="DV31" t="s">
        <v>219</v>
      </c>
      <c r="DW31" t="s">
        <v>219</v>
      </c>
      <c r="DX31" t="s">
        <v>219</v>
      </c>
      <c r="DY31" t="s">
        <v>219</v>
      </c>
      <c r="DZ31" t="s">
        <v>219</v>
      </c>
      <c r="EA31" t="s">
        <v>219</v>
      </c>
      <c r="EB31" t="s">
        <v>219</v>
      </c>
      <c r="EC31" t="s">
        <v>219</v>
      </c>
      <c r="ED31">
        <v>1</v>
      </c>
      <c r="EE31">
        <v>1</v>
      </c>
      <c r="EF31">
        <v>0</v>
      </c>
      <c r="EG31">
        <v>0</v>
      </c>
      <c r="EH31">
        <v>1</v>
      </c>
      <c r="EI31">
        <v>1</v>
      </c>
      <c r="EJ31">
        <v>1</v>
      </c>
      <c r="EK31">
        <v>0</v>
      </c>
      <c r="EL31">
        <v>1</v>
      </c>
      <c r="EM31">
        <v>1</v>
      </c>
      <c r="EN31">
        <v>0</v>
      </c>
      <c r="EO31">
        <v>0</v>
      </c>
      <c r="EP31">
        <v>1</v>
      </c>
      <c r="EQ31">
        <v>1</v>
      </c>
      <c r="ER31">
        <v>1</v>
      </c>
      <c r="ES31">
        <v>1</v>
      </c>
      <c r="ET31">
        <v>1</v>
      </c>
      <c r="EU31">
        <v>1</v>
      </c>
      <c r="EV31">
        <v>1</v>
      </c>
      <c r="EW31">
        <v>1</v>
      </c>
      <c r="EX31">
        <v>1</v>
      </c>
      <c r="EY31">
        <v>1</v>
      </c>
      <c r="EZ31">
        <v>1</v>
      </c>
      <c r="FA31">
        <v>0</v>
      </c>
      <c r="FB31">
        <v>1</v>
      </c>
      <c r="FC31">
        <v>1</v>
      </c>
      <c r="FD31">
        <v>0</v>
      </c>
      <c r="FE31">
        <v>1</v>
      </c>
      <c r="FF31">
        <v>1</v>
      </c>
      <c r="FG31">
        <v>0</v>
      </c>
      <c r="FH31" t="s">
        <v>219</v>
      </c>
      <c r="FI31" t="s">
        <v>219</v>
      </c>
      <c r="FJ31" t="s">
        <v>219</v>
      </c>
      <c r="FK31" t="s">
        <v>219</v>
      </c>
      <c r="FL31" t="s">
        <v>219</v>
      </c>
      <c r="FM31" t="s">
        <v>219</v>
      </c>
      <c r="FN31">
        <v>0</v>
      </c>
      <c r="FO31">
        <v>0</v>
      </c>
      <c r="FP31" t="s">
        <v>219</v>
      </c>
      <c r="FQ31" t="s">
        <v>219</v>
      </c>
      <c r="FR31" t="s">
        <v>219</v>
      </c>
      <c r="FS31" t="s">
        <v>219</v>
      </c>
      <c r="FT31" t="s">
        <v>219</v>
      </c>
      <c r="FU31" t="s">
        <v>219</v>
      </c>
      <c r="FV31" t="s">
        <v>219</v>
      </c>
      <c r="FW31" t="s">
        <v>219</v>
      </c>
      <c r="FX31" t="s">
        <v>219</v>
      </c>
      <c r="FY31">
        <v>0</v>
      </c>
      <c r="FZ31">
        <v>0</v>
      </c>
      <c r="GA31" t="s">
        <v>219</v>
      </c>
      <c r="GB31" t="s">
        <v>219</v>
      </c>
      <c r="GC31" t="s">
        <v>219</v>
      </c>
      <c r="GD31" t="s">
        <v>219</v>
      </c>
      <c r="GE31" t="s">
        <v>219</v>
      </c>
      <c r="GF31" t="s">
        <v>219</v>
      </c>
      <c r="GG31" t="s">
        <v>219</v>
      </c>
      <c r="GH31" t="s">
        <v>219</v>
      </c>
      <c r="GI31" t="s">
        <v>219</v>
      </c>
      <c r="GJ31" t="s">
        <v>219</v>
      </c>
      <c r="GK31" t="s">
        <v>219</v>
      </c>
      <c r="GL31" t="s">
        <v>219</v>
      </c>
      <c r="GM31" t="s">
        <v>219</v>
      </c>
      <c r="GN31" t="s">
        <v>219</v>
      </c>
      <c r="GO31" t="s">
        <v>219</v>
      </c>
      <c r="GP31" t="s">
        <v>219</v>
      </c>
      <c r="GQ31" t="s">
        <v>219</v>
      </c>
      <c r="GR31" t="s">
        <v>219</v>
      </c>
      <c r="GS31" t="s">
        <v>219</v>
      </c>
      <c r="GT31" t="s">
        <v>219</v>
      </c>
      <c r="GU31" t="s">
        <v>219</v>
      </c>
      <c r="GV31" t="s">
        <v>219</v>
      </c>
      <c r="GW31" t="s">
        <v>219</v>
      </c>
      <c r="GX31" t="s">
        <v>219</v>
      </c>
      <c r="GY31" t="s">
        <v>219</v>
      </c>
      <c r="GZ31" t="s">
        <v>219</v>
      </c>
      <c r="HA31" t="s">
        <v>219</v>
      </c>
      <c r="HB31" t="s">
        <v>219</v>
      </c>
      <c r="HC31" t="s">
        <v>219</v>
      </c>
      <c r="HD31" t="s">
        <v>219</v>
      </c>
      <c r="HE31" t="s">
        <v>219</v>
      </c>
      <c r="HF31" t="s">
        <v>219</v>
      </c>
      <c r="HG31" t="s">
        <v>219</v>
      </c>
      <c r="HH31" t="s">
        <v>219</v>
      </c>
      <c r="HI31" t="s">
        <v>219</v>
      </c>
      <c r="HJ31">
        <v>0</v>
      </c>
    </row>
    <row r="32" spans="1:218">
      <c r="A32" t="s">
        <v>224</v>
      </c>
      <c r="B32" s="1">
        <v>44561</v>
      </c>
      <c r="C32" s="1">
        <v>44696</v>
      </c>
      <c r="D32">
        <v>0</v>
      </c>
      <c r="E32">
        <v>1</v>
      </c>
      <c r="F32">
        <v>0</v>
      </c>
      <c r="G32">
        <v>1</v>
      </c>
      <c r="H32">
        <v>0</v>
      </c>
      <c r="I32">
        <v>1</v>
      </c>
      <c r="J32">
        <v>0</v>
      </c>
      <c r="K32">
        <v>1</v>
      </c>
      <c r="L32">
        <v>1</v>
      </c>
      <c r="M32">
        <v>1</v>
      </c>
      <c r="N32">
        <v>1</v>
      </c>
      <c r="O32">
        <v>1</v>
      </c>
      <c r="P32">
        <v>0</v>
      </c>
      <c r="Q32">
        <v>0</v>
      </c>
      <c r="R32">
        <v>0</v>
      </c>
      <c r="S32">
        <v>0</v>
      </c>
      <c r="T32">
        <v>0</v>
      </c>
      <c r="U32" t="s">
        <v>219</v>
      </c>
      <c r="V32" t="s">
        <v>219</v>
      </c>
      <c r="W32" t="s">
        <v>219</v>
      </c>
      <c r="X32" t="s">
        <v>219</v>
      </c>
      <c r="Y32" t="s">
        <v>219</v>
      </c>
      <c r="Z32" t="s">
        <v>219</v>
      </c>
      <c r="AA32" t="s">
        <v>219</v>
      </c>
      <c r="AB32">
        <v>0</v>
      </c>
      <c r="AC32">
        <v>1</v>
      </c>
      <c r="AD32">
        <v>1</v>
      </c>
      <c r="AE32">
        <v>1</v>
      </c>
      <c r="AF32">
        <v>0</v>
      </c>
      <c r="AG32">
        <v>1</v>
      </c>
      <c r="AH32">
        <v>0</v>
      </c>
      <c r="AI32">
        <v>1</v>
      </c>
      <c r="AJ32">
        <v>0</v>
      </c>
      <c r="AK32">
        <v>0</v>
      </c>
      <c r="AL32">
        <v>1</v>
      </c>
      <c r="AM32">
        <v>0</v>
      </c>
      <c r="AN32">
        <v>0</v>
      </c>
      <c r="AO32">
        <v>0</v>
      </c>
      <c r="AP32">
        <v>1</v>
      </c>
      <c r="AQ32">
        <v>0</v>
      </c>
      <c r="AR32">
        <v>0</v>
      </c>
      <c r="AS32">
        <v>0</v>
      </c>
      <c r="AT32">
        <v>0</v>
      </c>
      <c r="AU32">
        <v>0</v>
      </c>
      <c r="AV32" t="s">
        <v>219</v>
      </c>
      <c r="AW32" t="s">
        <v>219</v>
      </c>
      <c r="AX32">
        <v>0</v>
      </c>
      <c r="AY32" t="s">
        <v>219</v>
      </c>
      <c r="AZ32" t="s">
        <v>219</v>
      </c>
      <c r="BA32" t="s">
        <v>219</v>
      </c>
      <c r="BB32" t="s">
        <v>219</v>
      </c>
      <c r="BC32" t="s">
        <v>219</v>
      </c>
      <c r="BD32" t="s">
        <v>219</v>
      </c>
      <c r="BE32" t="s">
        <v>219</v>
      </c>
      <c r="BF32" t="s">
        <v>219</v>
      </c>
      <c r="BG32" t="s">
        <v>219</v>
      </c>
      <c r="BH32">
        <v>0</v>
      </c>
      <c r="BI32">
        <v>0</v>
      </c>
      <c r="BJ32" t="s">
        <v>219</v>
      </c>
      <c r="BK32" t="s">
        <v>219</v>
      </c>
      <c r="BL32" t="s">
        <v>219</v>
      </c>
      <c r="BM32" t="s">
        <v>219</v>
      </c>
      <c r="BN32" t="s">
        <v>219</v>
      </c>
      <c r="BO32" t="s">
        <v>219</v>
      </c>
      <c r="BP32">
        <v>1</v>
      </c>
      <c r="BQ32">
        <v>1</v>
      </c>
      <c r="BR32">
        <v>1</v>
      </c>
      <c r="BS32">
        <v>1</v>
      </c>
      <c r="BT32">
        <v>0</v>
      </c>
      <c r="BU32">
        <v>1</v>
      </c>
      <c r="BV32">
        <v>1</v>
      </c>
      <c r="BW32">
        <v>0</v>
      </c>
      <c r="BX32">
        <v>0</v>
      </c>
      <c r="BY32">
        <v>0</v>
      </c>
      <c r="BZ32">
        <v>0</v>
      </c>
      <c r="CA32">
        <v>0</v>
      </c>
      <c r="CB32">
        <v>0</v>
      </c>
      <c r="CC32">
        <v>0</v>
      </c>
      <c r="CD32">
        <v>0</v>
      </c>
      <c r="CE32">
        <v>0</v>
      </c>
      <c r="CF32">
        <v>0</v>
      </c>
      <c r="CG32">
        <v>1</v>
      </c>
      <c r="CH32">
        <v>0</v>
      </c>
      <c r="CI32">
        <v>1</v>
      </c>
      <c r="CJ32" t="s">
        <v>219</v>
      </c>
      <c r="CK32" t="s">
        <v>219</v>
      </c>
      <c r="CL32" t="s">
        <v>219</v>
      </c>
      <c r="CM32" t="s">
        <v>219</v>
      </c>
      <c r="CN32" t="s">
        <v>219</v>
      </c>
      <c r="CO32" t="s">
        <v>219</v>
      </c>
      <c r="CP32" t="s">
        <v>219</v>
      </c>
      <c r="CQ32" t="s">
        <v>219</v>
      </c>
      <c r="CR32" t="s">
        <v>219</v>
      </c>
      <c r="CS32" t="s">
        <v>219</v>
      </c>
      <c r="CT32" t="s">
        <v>219</v>
      </c>
      <c r="CU32" t="s">
        <v>219</v>
      </c>
      <c r="CV32" t="s">
        <v>219</v>
      </c>
      <c r="CW32" t="s">
        <v>219</v>
      </c>
      <c r="CX32" t="s">
        <v>219</v>
      </c>
      <c r="CY32">
        <v>0</v>
      </c>
      <c r="CZ32">
        <v>0</v>
      </c>
      <c r="DA32" t="s">
        <v>219</v>
      </c>
      <c r="DB32" t="s">
        <v>219</v>
      </c>
      <c r="DC32" t="s">
        <v>219</v>
      </c>
      <c r="DD32" t="s">
        <v>219</v>
      </c>
      <c r="DE32" t="s">
        <v>219</v>
      </c>
      <c r="DF32" t="s">
        <v>219</v>
      </c>
      <c r="DG32" t="s">
        <v>219</v>
      </c>
      <c r="DH32">
        <v>0</v>
      </c>
      <c r="DI32">
        <v>1</v>
      </c>
      <c r="DJ32">
        <v>0</v>
      </c>
      <c r="DK32">
        <v>1</v>
      </c>
      <c r="DL32">
        <v>1</v>
      </c>
      <c r="DM32">
        <v>0</v>
      </c>
      <c r="DN32">
        <v>0</v>
      </c>
      <c r="DO32">
        <v>1</v>
      </c>
      <c r="DP32">
        <v>0</v>
      </c>
      <c r="DQ32">
        <v>0</v>
      </c>
      <c r="DR32">
        <v>0</v>
      </c>
      <c r="DS32">
        <v>0</v>
      </c>
      <c r="DT32">
        <v>0</v>
      </c>
      <c r="DU32" t="s">
        <v>219</v>
      </c>
      <c r="DV32" t="s">
        <v>219</v>
      </c>
      <c r="DW32" t="s">
        <v>219</v>
      </c>
      <c r="DX32" t="s">
        <v>219</v>
      </c>
      <c r="DY32" t="s">
        <v>219</v>
      </c>
      <c r="DZ32" t="s">
        <v>219</v>
      </c>
      <c r="EA32" t="s">
        <v>219</v>
      </c>
      <c r="EB32" t="s">
        <v>219</v>
      </c>
      <c r="EC32" t="s">
        <v>219</v>
      </c>
      <c r="ED32">
        <v>1</v>
      </c>
      <c r="EE32">
        <v>1</v>
      </c>
      <c r="EF32">
        <v>0</v>
      </c>
      <c r="EG32">
        <v>0</v>
      </c>
      <c r="EH32">
        <v>1</v>
      </c>
      <c r="EI32">
        <v>1</v>
      </c>
      <c r="EJ32">
        <v>1</v>
      </c>
      <c r="EK32">
        <v>0</v>
      </c>
      <c r="EL32">
        <v>1</v>
      </c>
      <c r="EM32">
        <v>1</v>
      </c>
      <c r="EN32">
        <v>0</v>
      </c>
      <c r="EO32">
        <v>0</v>
      </c>
      <c r="EP32">
        <v>1</v>
      </c>
      <c r="EQ32">
        <v>1</v>
      </c>
      <c r="ER32">
        <v>1</v>
      </c>
      <c r="ES32">
        <v>1</v>
      </c>
      <c r="ET32">
        <v>1</v>
      </c>
      <c r="EU32">
        <v>1</v>
      </c>
      <c r="EV32">
        <v>1</v>
      </c>
      <c r="EW32">
        <v>1</v>
      </c>
      <c r="EX32">
        <v>1</v>
      </c>
      <c r="EY32">
        <v>1</v>
      </c>
      <c r="EZ32">
        <v>1</v>
      </c>
      <c r="FA32">
        <v>0</v>
      </c>
      <c r="FB32">
        <v>1</v>
      </c>
      <c r="FC32">
        <v>1</v>
      </c>
      <c r="FD32">
        <v>0</v>
      </c>
      <c r="FE32">
        <v>1</v>
      </c>
      <c r="FF32">
        <v>1</v>
      </c>
      <c r="FG32">
        <v>0</v>
      </c>
      <c r="FH32" t="s">
        <v>219</v>
      </c>
      <c r="FI32" t="s">
        <v>219</v>
      </c>
      <c r="FJ32" t="s">
        <v>219</v>
      </c>
      <c r="FK32" t="s">
        <v>219</v>
      </c>
      <c r="FL32" t="s">
        <v>219</v>
      </c>
      <c r="FM32" t="s">
        <v>219</v>
      </c>
      <c r="FN32">
        <v>0</v>
      </c>
      <c r="FO32">
        <v>0</v>
      </c>
      <c r="FP32" t="s">
        <v>219</v>
      </c>
      <c r="FQ32" t="s">
        <v>219</v>
      </c>
      <c r="FR32" t="s">
        <v>219</v>
      </c>
      <c r="FS32" t="s">
        <v>219</v>
      </c>
      <c r="FT32" t="s">
        <v>219</v>
      </c>
      <c r="FU32" t="s">
        <v>219</v>
      </c>
      <c r="FV32" t="s">
        <v>219</v>
      </c>
      <c r="FW32" t="s">
        <v>219</v>
      </c>
      <c r="FX32" t="s">
        <v>219</v>
      </c>
      <c r="FY32">
        <v>0</v>
      </c>
      <c r="FZ32">
        <v>0</v>
      </c>
      <c r="GA32" t="s">
        <v>219</v>
      </c>
      <c r="GB32" t="s">
        <v>219</v>
      </c>
      <c r="GC32" t="s">
        <v>219</v>
      </c>
      <c r="GD32" t="s">
        <v>219</v>
      </c>
      <c r="GE32" t="s">
        <v>219</v>
      </c>
      <c r="GF32" t="s">
        <v>219</v>
      </c>
      <c r="GG32" t="s">
        <v>219</v>
      </c>
      <c r="GH32" t="s">
        <v>219</v>
      </c>
      <c r="GI32" t="s">
        <v>219</v>
      </c>
      <c r="GJ32" t="s">
        <v>219</v>
      </c>
      <c r="GK32" t="s">
        <v>219</v>
      </c>
      <c r="GL32" t="s">
        <v>219</v>
      </c>
      <c r="GM32" t="s">
        <v>219</v>
      </c>
      <c r="GN32" t="s">
        <v>219</v>
      </c>
      <c r="GO32" t="s">
        <v>219</v>
      </c>
      <c r="GP32" t="s">
        <v>219</v>
      </c>
      <c r="GQ32" t="s">
        <v>219</v>
      </c>
      <c r="GR32" t="s">
        <v>219</v>
      </c>
      <c r="GS32" t="s">
        <v>219</v>
      </c>
      <c r="GT32" t="s">
        <v>219</v>
      </c>
      <c r="GU32" t="s">
        <v>219</v>
      </c>
      <c r="GV32" t="s">
        <v>219</v>
      </c>
      <c r="GW32" t="s">
        <v>219</v>
      </c>
      <c r="GX32" t="s">
        <v>219</v>
      </c>
      <c r="GY32" t="s">
        <v>219</v>
      </c>
      <c r="GZ32" t="s">
        <v>219</v>
      </c>
      <c r="HA32" t="s">
        <v>219</v>
      </c>
      <c r="HB32" t="s">
        <v>219</v>
      </c>
      <c r="HC32" t="s">
        <v>219</v>
      </c>
      <c r="HD32" t="s">
        <v>219</v>
      </c>
      <c r="HE32" t="s">
        <v>219</v>
      </c>
      <c r="HF32" t="s">
        <v>219</v>
      </c>
      <c r="HG32" t="s">
        <v>219</v>
      </c>
      <c r="HH32" t="s">
        <v>219</v>
      </c>
      <c r="HI32" t="s">
        <v>219</v>
      </c>
      <c r="HJ32">
        <v>0</v>
      </c>
    </row>
    <row r="33" spans="1:218">
      <c r="A33" t="s">
        <v>224</v>
      </c>
      <c r="B33" s="1">
        <v>44697</v>
      </c>
      <c r="C33" s="1">
        <v>44866</v>
      </c>
      <c r="D33">
        <v>0</v>
      </c>
      <c r="E33">
        <v>1</v>
      </c>
      <c r="F33">
        <v>0</v>
      </c>
      <c r="G33">
        <v>1</v>
      </c>
      <c r="H33">
        <v>0</v>
      </c>
      <c r="I33">
        <v>1</v>
      </c>
      <c r="J33">
        <v>0</v>
      </c>
      <c r="K33">
        <v>1</v>
      </c>
      <c r="L33">
        <v>1</v>
      </c>
      <c r="M33">
        <v>1</v>
      </c>
      <c r="N33">
        <v>1</v>
      </c>
      <c r="O33">
        <v>1</v>
      </c>
      <c r="P33">
        <v>0</v>
      </c>
      <c r="Q33">
        <v>0</v>
      </c>
      <c r="R33">
        <v>0</v>
      </c>
      <c r="S33">
        <v>0</v>
      </c>
      <c r="T33">
        <v>0</v>
      </c>
      <c r="U33" t="s">
        <v>219</v>
      </c>
      <c r="V33" t="s">
        <v>219</v>
      </c>
      <c r="W33" t="s">
        <v>219</v>
      </c>
      <c r="X33" t="s">
        <v>219</v>
      </c>
      <c r="Y33" t="s">
        <v>219</v>
      </c>
      <c r="Z33" t="s">
        <v>219</v>
      </c>
      <c r="AA33" t="s">
        <v>219</v>
      </c>
      <c r="AB33">
        <v>0</v>
      </c>
      <c r="AC33">
        <v>1</v>
      </c>
      <c r="AD33">
        <v>1</v>
      </c>
      <c r="AE33">
        <v>1</v>
      </c>
      <c r="AF33">
        <v>0</v>
      </c>
      <c r="AG33">
        <v>1</v>
      </c>
      <c r="AH33">
        <v>0</v>
      </c>
      <c r="AI33">
        <v>1</v>
      </c>
      <c r="AJ33">
        <v>0</v>
      </c>
      <c r="AK33">
        <v>0</v>
      </c>
      <c r="AL33">
        <v>1</v>
      </c>
      <c r="AM33">
        <v>0</v>
      </c>
      <c r="AN33">
        <v>0</v>
      </c>
      <c r="AO33">
        <v>0</v>
      </c>
      <c r="AP33">
        <v>1</v>
      </c>
      <c r="AQ33">
        <v>0</v>
      </c>
      <c r="AR33">
        <v>0</v>
      </c>
      <c r="AS33">
        <v>0</v>
      </c>
      <c r="AT33">
        <v>0</v>
      </c>
      <c r="AU33">
        <v>0</v>
      </c>
      <c r="AV33" t="s">
        <v>219</v>
      </c>
      <c r="AW33" t="s">
        <v>219</v>
      </c>
      <c r="AX33">
        <v>0</v>
      </c>
      <c r="AY33" t="s">
        <v>219</v>
      </c>
      <c r="AZ33" t="s">
        <v>219</v>
      </c>
      <c r="BA33" t="s">
        <v>219</v>
      </c>
      <c r="BB33" t="s">
        <v>219</v>
      </c>
      <c r="BC33" t="s">
        <v>219</v>
      </c>
      <c r="BD33" t="s">
        <v>219</v>
      </c>
      <c r="BE33" t="s">
        <v>219</v>
      </c>
      <c r="BF33" t="s">
        <v>219</v>
      </c>
      <c r="BG33" t="s">
        <v>219</v>
      </c>
      <c r="BH33">
        <v>0</v>
      </c>
      <c r="BI33">
        <v>0</v>
      </c>
      <c r="BJ33" t="s">
        <v>219</v>
      </c>
      <c r="BK33" t="s">
        <v>219</v>
      </c>
      <c r="BL33" t="s">
        <v>219</v>
      </c>
      <c r="BM33" t="s">
        <v>219</v>
      </c>
      <c r="BN33" t="s">
        <v>219</v>
      </c>
      <c r="BO33" t="s">
        <v>219</v>
      </c>
      <c r="BP33">
        <v>1</v>
      </c>
      <c r="BQ33">
        <v>1</v>
      </c>
      <c r="BR33">
        <v>1</v>
      </c>
      <c r="BS33">
        <v>1</v>
      </c>
      <c r="BT33">
        <v>0</v>
      </c>
      <c r="BU33">
        <v>1</v>
      </c>
      <c r="BV33">
        <v>1</v>
      </c>
      <c r="BW33">
        <v>0</v>
      </c>
      <c r="BX33">
        <v>0</v>
      </c>
      <c r="BY33">
        <v>0</v>
      </c>
      <c r="BZ33">
        <v>0</v>
      </c>
      <c r="CA33">
        <v>0</v>
      </c>
      <c r="CB33">
        <v>0</v>
      </c>
      <c r="CC33">
        <v>0</v>
      </c>
      <c r="CD33">
        <v>0</v>
      </c>
      <c r="CE33">
        <v>0</v>
      </c>
      <c r="CF33">
        <v>0</v>
      </c>
      <c r="CG33">
        <v>1</v>
      </c>
      <c r="CH33">
        <v>0</v>
      </c>
      <c r="CI33">
        <v>1</v>
      </c>
      <c r="CJ33" t="s">
        <v>219</v>
      </c>
      <c r="CK33" t="s">
        <v>219</v>
      </c>
      <c r="CL33" t="s">
        <v>219</v>
      </c>
      <c r="CM33" t="s">
        <v>219</v>
      </c>
      <c r="CN33" t="s">
        <v>219</v>
      </c>
      <c r="CO33" t="s">
        <v>219</v>
      </c>
      <c r="CP33" t="s">
        <v>219</v>
      </c>
      <c r="CQ33" t="s">
        <v>219</v>
      </c>
      <c r="CR33" t="s">
        <v>219</v>
      </c>
      <c r="CS33" t="s">
        <v>219</v>
      </c>
      <c r="CT33" t="s">
        <v>219</v>
      </c>
      <c r="CU33" t="s">
        <v>219</v>
      </c>
      <c r="CV33" t="s">
        <v>219</v>
      </c>
      <c r="CW33" t="s">
        <v>219</v>
      </c>
      <c r="CX33" t="s">
        <v>219</v>
      </c>
      <c r="CY33">
        <v>0</v>
      </c>
      <c r="CZ33">
        <v>0</v>
      </c>
      <c r="DA33" t="s">
        <v>219</v>
      </c>
      <c r="DB33" t="s">
        <v>219</v>
      </c>
      <c r="DC33" t="s">
        <v>219</v>
      </c>
      <c r="DD33" t="s">
        <v>219</v>
      </c>
      <c r="DE33" t="s">
        <v>219</v>
      </c>
      <c r="DF33" t="s">
        <v>219</v>
      </c>
      <c r="DG33" t="s">
        <v>219</v>
      </c>
      <c r="DH33">
        <v>0</v>
      </c>
      <c r="DI33">
        <v>1</v>
      </c>
      <c r="DJ33">
        <v>0</v>
      </c>
      <c r="DK33">
        <v>1</v>
      </c>
      <c r="DL33">
        <v>1</v>
      </c>
      <c r="DM33">
        <v>0</v>
      </c>
      <c r="DN33">
        <v>0</v>
      </c>
      <c r="DO33">
        <v>1</v>
      </c>
      <c r="DP33">
        <v>0</v>
      </c>
      <c r="DQ33">
        <v>0</v>
      </c>
      <c r="DR33">
        <v>0</v>
      </c>
      <c r="DS33">
        <v>0</v>
      </c>
      <c r="DT33">
        <v>0</v>
      </c>
      <c r="DU33" t="s">
        <v>219</v>
      </c>
      <c r="DV33" t="s">
        <v>219</v>
      </c>
      <c r="DW33" t="s">
        <v>219</v>
      </c>
      <c r="DX33" t="s">
        <v>219</v>
      </c>
      <c r="DY33" t="s">
        <v>219</v>
      </c>
      <c r="DZ33" t="s">
        <v>219</v>
      </c>
      <c r="EA33" t="s">
        <v>219</v>
      </c>
      <c r="EB33" t="s">
        <v>219</v>
      </c>
      <c r="EC33" t="s">
        <v>219</v>
      </c>
      <c r="ED33">
        <v>1</v>
      </c>
      <c r="EE33">
        <v>1</v>
      </c>
      <c r="EF33">
        <v>0</v>
      </c>
      <c r="EG33">
        <v>0</v>
      </c>
      <c r="EH33">
        <v>1</v>
      </c>
      <c r="EI33">
        <v>1</v>
      </c>
      <c r="EJ33">
        <v>1</v>
      </c>
      <c r="EK33">
        <v>0</v>
      </c>
      <c r="EL33">
        <v>1</v>
      </c>
      <c r="EM33">
        <v>1</v>
      </c>
      <c r="EN33">
        <v>0</v>
      </c>
      <c r="EO33">
        <v>0</v>
      </c>
      <c r="EP33">
        <v>1</v>
      </c>
      <c r="EQ33">
        <v>1</v>
      </c>
      <c r="ER33">
        <v>1</v>
      </c>
      <c r="ES33">
        <v>1</v>
      </c>
      <c r="ET33">
        <v>1</v>
      </c>
      <c r="EU33">
        <v>1</v>
      </c>
      <c r="EV33">
        <v>1</v>
      </c>
      <c r="EW33">
        <v>1</v>
      </c>
      <c r="EX33">
        <v>1</v>
      </c>
      <c r="EY33">
        <v>1</v>
      </c>
      <c r="EZ33">
        <v>1</v>
      </c>
      <c r="FA33">
        <v>0</v>
      </c>
      <c r="FB33">
        <v>1</v>
      </c>
      <c r="FC33">
        <v>1</v>
      </c>
      <c r="FD33">
        <v>0</v>
      </c>
      <c r="FE33">
        <v>1</v>
      </c>
      <c r="FF33">
        <v>1</v>
      </c>
      <c r="FG33">
        <v>0</v>
      </c>
      <c r="FH33" t="s">
        <v>219</v>
      </c>
      <c r="FI33" t="s">
        <v>219</v>
      </c>
      <c r="FJ33" t="s">
        <v>219</v>
      </c>
      <c r="FK33" t="s">
        <v>219</v>
      </c>
      <c r="FL33" t="s">
        <v>219</v>
      </c>
      <c r="FM33" t="s">
        <v>219</v>
      </c>
      <c r="FN33">
        <v>0</v>
      </c>
      <c r="FO33">
        <v>0</v>
      </c>
      <c r="FP33" t="s">
        <v>219</v>
      </c>
      <c r="FQ33" t="s">
        <v>219</v>
      </c>
      <c r="FR33" t="s">
        <v>219</v>
      </c>
      <c r="FS33" t="s">
        <v>219</v>
      </c>
      <c r="FT33" t="s">
        <v>219</v>
      </c>
      <c r="FU33" t="s">
        <v>219</v>
      </c>
      <c r="FV33" t="s">
        <v>219</v>
      </c>
      <c r="FW33" t="s">
        <v>219</v>
      </c>
      <c r="FX33" t="s">
        <v>219</v>
      </c>
      <c r="FY33">
        <v>0</v>
      </c>
      <c r="FZ33">
        <v>0</v>
      </c>
      <c r="GA33" t="s">
        <v>219</v>
      </c>
      <c r="GB33" t="s">
        <v>219</v>
      </c>
      <c r="GC33" t="s">
        <v>219</v>
      </c>
      <c r="GD33" t="s">
        <v>219</v>
      </c>
      <c r="GE33" t="s">
        <v>219</v>
      </c>
      <c r="GF33" t="s">
        <v>219</v>
      </c>
      <c r="GG33" t="s">
        <v>219</v>
      </c>
      <c r="GH33" t="s">
        <v>219</v>
      </c>
      <c r="GI33" t="s">
        <v>219</v>
      </c>
      <c r="GJ33" t="s">
        <v>219</v>
      </c>
      <c r="GK33" t="s">
        <v>219</v>
      </c>
      <c r="GL33" t="s">
        <v>219</v>
      </c>
      <c r="GM33" t="s">
        <v>219</v>
      </c>
      <c r="GN33" t="s">
        <v>219</v>
      </c>
      <c r="GO33" t="s">
        <v>219</v>
      </c>
      <c r="GP33" t="s">
        <v>219</v>
      </c>
      <c r="GQ33" t="s">
        <v>219</v>
      </c>
      <c r="GR33" t="s">
        <v>219</v>
      </c>
      <c r="GS33" t="s">
        <v>219</v>
      </c>
      <c r="GT33" t="s">
        <v>219</v>
      </c>
      <c r="GU33" t="s">
        <v>219</v>
      </c>
      <c r="GV33" t="s">
        <v>219</v>
      </c>
      <c r="GW33" t="s">
        <v>219</v>
      </c>
      <c r="GX33" t="s">
        <v>219</v>
      </c>
      <c r="GY33" t="s">
        <v>219</v>
      </c>
      <c r="GZ33" t="s">
        <v>219</v>
      </c>
      <c r="HA33" t="s">
        <v>219</v>
      </c>
      <c r="HB33" t="s">
        <v>219</v>
      </c>
      <c r="HC33" t="s">
        <v>219</v>
      </c>
      <c r="HD33" t="s">
        <v>219</v>
      </c>
      <c r="HE33" t="s">
        <v>219</v>
      </c>
      <c r="HF33" t="s">
        <v>219</v>
      </c>
      <c r="HG33" t="s">
        <v>219</v>
      </c>
      <c r="HH33" t="s">
        <v>219</v>
      </c>
      <c r="HI33" t="s">
        <v>219</v>
      </c>
      <c r="HJ33">
        <v>0</v>
      </c>
    </row>
    <row r="34" spans="1:218">
      <c r="A34" t="s">
        <v>225</v>
      </c>
      <c r="B34" s="1">
        <v>43678</v>
      </c>
      <c r="C34" s="1">
        <v>44866</v>
      </c>
      <c r="D34">
        <v>0</v>
      </c>
      <c r="E34">
        <v>0</v>
      </c>
      <c r="F34">
        <v>0</v>
      </c>
      <c r="G34">
        <v>0</v>
      </c>
      <c r="H34">
        <v>0</v>
      </c>
      <c r="I34">
        <v>0</v>
      </c>
      <c r="J34">
        <v>0</v>
      </c>
      <c r="K34">
        <v>0</v>
      </c>
      <c r="L34">
        <v>0</v>
      </c>
      <c r="M34">
        <v>0</v>
      </c>
      <c r="N34">
        <v>1</v>
      </c>
      <c r="O34">
        <v>1</v>
      </c>
      <c r="P34">
        <v>0</v>
      </c>
      <c r="Q34">
        <v>0</v>
      </c>
      <c r="R34">
        <v>0</v>
      </c>
      <c r="S34">
        <v>0</v>
      </c>
      <c r="T34">
        <v>0</v>
      </c>
      <c r="U34" t="s">
        <v>219</v>
      </c>
      <c r="V34" t="s">
        <v>219</v>
      </c>
      <c r="W34" t="s">
        <v>219</v>
      </c>
      <c r="X34" t="s">
        <v>219</v>
      </c>
      <c r="Y34" t="s">
        <v>219</v>
      </c>
      <c r="Z34" t="s">
        <v>219</v>
      </c>
      <c r="AA34" t="s">
        <v>219</v>
      </c>
      <c r="AB34">
        <v>0</v>
      </c>
      <c r="AC34">
        <v>0</v>
      </c>
      <c r="AD34" t="s">
        <v>219</v>
      </c>
      <c r="AE34" t="s">
        <v>219</v>
      </c>
      <c r="AF34" t="s">
        <v>219</v>
      </c>
      <c r="AG34" t="s">
        <v>219</v>
      </c>
      <c r="AH34" t="s">
        <v>219</v>
      </c>
      <c r="AI34" t="s">
        <v>219</v>
      </c>
      <c r="AJ34" t="s">
        <v>219</v>
      </c>
      <c r="AK34" t="s">
        <v>219</v>
      </c>
      <c r="AL34" t="s">
        <v>219</v>
      </c>
      <c r="AM34" t="s">
        <v>219</v>
      </c>
      <c r="AN34" t="s">
        <v>219</v>
      </c>
      <c r="AO34" t="s">
        <v>219</v>
      </c>
      <c r="AP34" t="s">
        <v>219</v>
      </c>
      <c r="AQ34" t="s">
        <v>219</v>
      </c>
      <c r="AR34" t="s">
        <v>219</v>
      </c>
      <c r="AS34" t="s">
        <v>219</v>
      </c>
      <c r="AT34" t="s">
        <v>219</v>
      </c>
      <c r="AU34" t="s">
        <v>219</v>
      </c>
      <c r="AV34" t="s">
        <v>219</v>
      </c>
      <c r="AW34" t="s">
        <v>219</v>
      </c>
      <c r="AX34" t="s">
        <v>219</v>
      </c>
      <c r="AY34" t="s">
        <v>219</v>
      </c>
      <c r="AZ34" t="s">
        <v>219</v>
      </c>
      <c r="BA34" t="s">
        <v>219</v>
      </c>
      <c r="BB34" t="s">
        <v>219</v>
      </c>
      <c r="BC34" t="s">
        <v>219</v>
      </c>
      <c r="BD34" t="s">
        <v>219</v>
      </c>
      <c r="BE34" t="s">
        <v>219</v>
      </c>
      <c r="BF34" t="s">
        <v>219</v>
      </c>
      <c r="BG34" t="s">
        <v>219</v>
      </c>
      <c r="BH34">
        <v>1</v>
      </c>
      <c r="BI34">
        <v>0</v>
      </c>
      <c r="BJ34" t="s">
        <v>219</v>
      </c>
      <c r="BK34" t="s">
        <v>219</v>
      </c>
      <c r="BL34" t="s">
        <v>219</v>
      </c>
      <c r="BM34" t="s">
        <v>219</v>
      </c>
      <c r="BN34" t="s">
        <v>219</v>
      </c>
      <c r="BO34" t="s">
        <v>219</v>
      </c>
      <c r="BP34">
        <v>0</v>
      </c>
      <c r="BQ34">
        <v>0</v>
      </c>
      <c r="BR34" t="s">
        <v>219</v>
      </c>
      <c r="BS34" t="s">
        <v>219</v>
      </c>
      <c r="BT34" t="s">
        <v>219</v>
      </c>
      <c r="BU34" t="s">
        <v>219</v>
      </c>
      <c r="BV34" t="s">
        <v>219</v>
      </c>
      <c r="BW34" t="s">
        <v>219</v>
      </c>
      <c r="BX34" t="s">
        <v>219</v>
      </c>
      <c r="BY34" t="s">
        <v>219</v>
      </c>
      <c r="BZ34" t="s">
        <v>219</v>
      </c>
      <c r="CA34" t="s">
        <v>219</v>
      </c>
      <c r="CB34" t="s">
        <v>219</v>
      </c>
      <c r="CC34" t="s">
        <v>219</v>
      </c>
      <c r="CD34" t="s">
        <v>219</v>
      </c>
      <c r="CE34" t="s">
        <v>219</v>
      </c>
      <c r="CF34" t="s">
        <v>219</v>
      </c>
      <c r="CG34" t="s">
        <v>219</v>
      </c>
      <c r="CH34" t="s">
        <v>219</v>
      </c>
      <c r="CI34" t="s">
        <v>219</v>
      </c>
      <c r="CJ34" t="s">
        <v>219</v>
      </c>
      <c r="CK34" t="s">
        <v>219</v>
      </c>
      <c r="CL34" t="s">
        <v>219</v>
      </c>
      <c r="CM34" t="s">
        <v>219</v>
      </c>
      <c r="CN34" t="s">
        <v>219</v>
      </c>
      <c r="CO34" t="s">
        <v>219</v>
      </c>
      <c r="CP34" t="s">
        <v>219</v>
      </c>
      <c r="CQ34" t="s">
        <v>219</v>
      </c>
      <c r="CR34" t="s">
        <v>219</v>
      </c>
      <c r="CS34" t="s">
        <v>219</v>
      </c>
      <c r="CT34" t="s">
        <v>219</v>
      </c>
      <c r="CU34" t="s">
        <v>219</v>
      </c>
      <c r="CV34" t="s">
        <v>219</v>
      </c>
      <c r="CW34" t="s">
        <v>219</v>
      </c>
      <c r="CX34" t="s">
        <v>219</v>
      </c>
      <c r="CY34">
        <v>0</v>
      </c>
      <c r="CZ34">
        <v>0</v>
      </c>
      <c r="DA34" t="s">
        <v>219</v>
      </c>
      <c r="DB34" t="s">
        <v>219</v>
      </c>
      <c r="DC34" t="s">
        <v>219</v>
      </c>
      <c r="DD34" t="s">
        <v>219</v>
      </c>
      <c r="DE34" t="s">
        <v>219</v>
      </c>
      <c r="DF34" t="s">
        <v>219</v>
      </c>
      <c r="DG34" t="s">
        <v>219</v>
      </c>
      <c r="DH34">
        <v>0</v>
      </c>
      <c r="DI34">
        <v>0</v>
      </c>
      <c r="DJ34" t="s">
        <v>219</v>
      </c>
      <c r="DK34" t="s">
        <v>219</v>
      </c>
      <c r="DL34" t="s">
        <v>219</v>
      </c>
      <c r="DM34" t="s">
        <v>219</v>
      </c>
      <c r="DN34" t="s">
        <v>219</v>
      </c>
      <c r="DO34" t="s">
        <v>219</v>
      </c>
      <c r="DP34" t="s">
        <v>219</v>
      </c>
      <c r="DQ34" t="s">
        <v>219</v>
      </c>
      <c r="DR34" t="s">
        <v>219</v>
      </c>
      <c r="DS34">
        <v>0</v>
      </c>
      <c r="DT34">
        <v>0</v>
      </c>
      <c r="DU34" t="s">
        <v>219</v>
      </c>
      <c r="DV34" t="s">
        <v>219</v>
      </c>
      <c r="DW34" t="s">
        <v>219</v>
      </c>
      <c r="DX34" t="s">
        <v>219</v>
      </c>
      <c r="DY34" t="s">
        <v>219</v>
      </c>
      <c r="DZ34" t="s">
        <v>219</v>
      </c>
      <c r="EA34" t="s">
        <v>219</v>
      </c>
      <c r="EB34" t="s">
        <v>219</v>
      </c>
      <c r="EC34" t="s">
        <v>219</v>
      </c>
      <c r="ED34">
        <v>0</v>
      </c>
      <c r="EE34" t="s">
        <v>219</v>
      </c>
      <c r="EF34" t="s">
        <v>219</v>
      </c>
      <c r="EG34" t="s">
        <v>219</v>
      </c>
      <c r="EH34" t="s">
        <v>219</v>
      </c>
      <c r="EI34" t="s">
        <v>219</v>
      </c>
      <c r="EJ34">
        <v>0</v>
      </c>
      <c r="EK34" t="s">
        <v>219</v>
      </c>
      <c r="EL34" t="s">
        <v>219</v>
      </c>
      <c r="EM34" t="s">
        <v>219</v>
      </c>
      <c r="EN34" t="s">
        <v>219</v>
      </c>
      <c r="EO34" t="s">
        <v>219</v>
      </c>
      <c r="EP34">
        <v>0</v>
      </c>
      <c r="EQ34" t="s">
        <v>219</v>
      </c>
      <c r="ER34" t="s">
        <v>219</v>
      </c>
      <c r="ES34" t="s">
        <v>219</v>
      </c>
      <c r="ET34" t="s">
        <v>219</v>
      </c>
      <c r="EU34" t="s">
        <v>219</v>
      </c>
      <c r="EV34">
        <v>1</v>
      </c>
      <c r="EW34">
        <v>0</v>
      </c>
      <c r="EX34">
        <v>1</v>
      </c>
      <c r="EY34">
        <v>1</v>
      </c>
      <c r="EZ34">
        <v>1</v>
      </c>
      <c r="FA34">
        <v>0</v>
      </c>
      <c r="FB34">
        <v>0</v>
      </c>
      <c r="FC34">
        <v>1</v>
      </c>
      <c r="FD34">
        <v>0</v>
      </c>
      <c r="FE34">
        <v>1</v>
      </c>
      <c r="FF34">
        <v>1</v>
      </c>
      <c r="FG34">
        <v>0</v>
      </c>
      <c r="FH34" t="s">
        <v>219</v>
      </c>
      <c r="FI34" t="s">
        <v>219</v>
      </c>
      <c r="FJ34" t="s">
        <v>219</v>
      </c>
      <c r="FK34" t="s">
        <v>219</v>
      </c>
      <c r="FL34" t="s">
        <v>219</v>
      </c>
      <c r="FM34" t="s">
        <v>219</v>
      </c>
      <c r="FN34">
        <v>0</v>
      </c>
      <c r="FO34">
        <v>0</v>
      </c>
      <c r="FP34" t="s">
        <v>219</v>
      </c>
      <c r="FQ34" t="s">
        <v>219</v>
      </c>
      <c r="FR34" t="s">
        <v>219</v>
      </c>
      <c r="FS34" t="s">
        <v>219</v>
      </c>
      <c r="FT34" t="s">
        <v>219</v>
      </c>
      <c r="FU34" t="s">
        <v>219</v>
      </c>
      <c r="FV34" t="s">
        <v>219</v>
      </c>
      <c r="FW34" t="s">
        <v>219</v>
      </c>
      <c r="FX34" t="s">
        <v>219</v>
      </c>
      <c r="FY34">
        <v>0</v>
      </c>
      <c r="FZ34">
        <v>0</v>
      </c>
      <c r="GA34" t="s">
        <v>219</v>
      </c>
      <c r="GB34" t="s">
        <v>219</v>
      </c>
      <c r="GC34" t="s">
        <v>219</v>
      </c>
      <c r="GD34" t="s">
        <v>219</v>
      </c>
      <c r="GE34" t="s">
        <v>219</v>
      </c>
      <c r="GF34" t="s">
        <v>219</v>
      </c>
      <c r="GG34" t="s">
        <v>219</v>
      </c>
      <c r="GH34" t="s">
        <v>219</v>
      </c>
      <c r="GI34" t="s">
        <v>219</v>
      </c>
      <c r="GJ34" t="s">
        <v>219</v>
      </c>
      <c r="GK34" t="s">
        <v>219</v>
      </c>
      <c r="GL34" t="s">
        <v>219</v>
      </c>
      <c r="GM34" t="s">
        <v>219</v>
      </c>
      <c r="GN34" t="s">
        <v>219</v>
      </c>
      <c r="GO34" t="s">
        <v>219</v>
      </c>
      <c r="GP34" t="s">
        <v>219</v>
      </c>
      <c r="GQ34" t="s">
        <v>219</v>
      </c>
      <c r="GR34" t="s">
        <v>219</v>
      </c>
      <c r="GS34" t="s">
        <v>219</v>
      </c>
      <c r="GT34" t="s">
        <v>219</v>
      </c>
      <c r="GU34" t="s">
        <v>219</v>
      </c>
      <c r="GV34" t="s">
        <v>219</v>
      </c>
      <c r="GW34" t="s">
        <v>219</v>
      </c>
      <c r="GX34" t="s">
        <v>219</v>
      </c>
      <c r="GY34" t="s">
        <v>219</v>
      </c>
      <c r="GZ34" t="s">
        <v>219</v>
      </c>
      <c r="HA34" t="s">
        <v>219</v>
      </c>
      <c r="HB34" t="s">
        <v>219</v>
      </c>
      <c r="HC34" t="s">
        <v>219</v>
      </c>
      <c r="HD34" t="s">
        <v>219</v>
      </c>
      <c r="HE34" t="s">
        <v>219</v>
      </c>
      <c r="HF34" t="s">
        <v>219</v>
      </c>
      <c r="HG34" t="s">
        <v>219</v>
      </c>
      <c r="HH34" t="s">
        <v>219</v>
      </c>
      <c r="HI34" t="s">
        <v>219</v>
      </c>
      <c r="HJ34">
        <v>0</v>
      </c>
    </row>
    <row r="35" spans="1:218">
      <c r="A35" t="s">
        <v>226</v>
      </c>
      <c r="B35" s="1">
        <v>43678</v>
      </c>
      <c r="C35" s="1">
        <v>44298</v>
      </c>
      <c r="D35">
        <v>0</v>
      </c>
      <c r="E35">
        <v>1</v>
      </c>
      <c r="F35">
        <v>0</v>
      </c>
      <c r="G35">
        <v>0</v>
      </c>
      <c r="H35">
        <v>0</v>
      </c>
      <c r="I35">
        <v>0</v>
      </c>
      <c r="J35">
        <v>1</v>
      </c>
      <c r="K35">
        <v>0</v>
      </c>
      <c r="L35">
        <v>0</v>
      </c>
      <c r="M35">
        <v>1</v>
      </c>
      <c r="N35">
        <v>0</v>
      </c>
      <c r="O35">
        <v>1</v>
      </c>
      <c r="P35">
        <v>0</v>
      </c>
      <c r="Q35">
        <v>0</v>
      </c>
      <c r="R35">
        <v>0</v>
      </c>
      <c r="S35">
        <v>0</v>
      </c>
      <c r="T35">
        <v>0</v>
      </c>
      <c r="U35" t="s">
        <v>219</v>
      </c>
      <c r="V35" t="s">
        <v>219</v>
      </c>
      <c r="W35" t="s">
        <v>219</v>
      </c>
      <c r="X35" t="s">
        <v>219</v>
      </c>
      <c r="Y35" t="s">
        <v>219</v>
      </c>
      <c r="Z35" t="s">
        <v>219</v>
      </c>
      <c r="AA35" t="s">
        <v>219</v>
      </c>
      <c r="AB35">
        <v>0</v>
      </c>
      <c r="AC35">
        <v>1</v>
      </c>
      <c r="AD35">
        <v>1</v>
      </c>
      <c r="AE35">
        <v>0</v>
      </c>
      <c r="AF35">
        <v>0</v>
      </c>
      <c r="AG35">
        <v>1</v>
      </c>
      <c r="AH35">
        <v>0</v>
      </c>
      <c r="AI35">
        <v>0</v>
      </c>
      <c r="AJ35">
        <v>0</v>
      </c>
      <c r="AK35">
        <v>0</v>
      </c>
      <c r="AL35">
        <v>0</v>
      </c>
      <c r="AM35">
        <v>0</v>
      </c>
      <c r="AN35">
        <v>1</v>
      </c>
      <c r="AO35">
        <v>0</v>
      </c>
      <c r="AP35">
        <v>0</v>
      </c>
      <c r="AQ35">
        <v>0</v>
      </c>
      <c r="AR35">
        <v>0</v>
      </c>
      <c r="AS35">
        <v>0</v>
      </c>
      <c r="AT35">
        <v>0</v>
      </c>
      <c r="AU35">
        <v>0</v>
      </c>
      <c r="AV35" t="s">
        <v>219</v>
      </c>
      <c r="AW35" t="s">
        <v>219</v>
      </c>
      <c r="AX35">
        <v>0</v>
      </c>
      <c r="AY35" t="s">
        <v>219</v>
      </c>
      <c r="AZ35" t="s">
        <v>219</v>
      </c>
      <c r="BA35" t="s">
        <v>219</v>
      </c>
      <c r="BB35" t="s">
        <v>219</v>
      </c>
      <c r="BC35" t="s">
        <v>219</v>
      </c>
      <c r="BD35" t="s">
        <v>219</v>
      </c>
      <c r="BE35" t="s">
        <v>219</v>
      </c>
      <c r="BF35" t="s">
        <v>219</v>
      </c>
      <c r="BG35" t="s">
        <v>219</v>
      </c>
      <c r="BH35">
        <v>0</v>
      </c>
      <c r="BI35">
        <v>0</v>
      </c>
      <c r="BJ35" t="s">
        <v>219</v>
      </c>
      <c r="BK35" t="s">
        <v>219</v>
      </c>
      <c r="BL35" t="s">
        <v>219</v>
      </c>
      <c r="BM35" t="s">
        <v>219</v>
      </c>
      <c r="BN35" t="s">
        <v>219</v>
      </c>
      <c r="BO35" t="s">
        <v>219</v>
      </c>
      <c r="BP35">
        <v>0</v>
      </c>
      <c r="BQ35">
        <v>0</v>
      </c>
      <c r="BR35" t="s">
        <v>219</v>
      </c>
      <c r="BS35" t="s">
        <v>219</v>
      </c>
      <c r="BT35" t="s">
        <v>219</v>
      </c>
      <c r="BU35" t="s">
        <v>219</v>
      </c>
      <c r="BV35" t="s">
        <v>219</v>
      </c>
      <c r="BW35" t="s">
        <v>219</v>
      </c>
      <c r="BX35" t="s">
        <v>219</v>
      </c>
      <c r="BY35" t="s">
        <v>219</v>
      </c>
      <c r="BZ35" t="s">
        <v>219</v>
      </c>
      <c r="CA35" t="s">
        <v>219</v>
      </c>
      <c r="CB35" t="s">
        <v>219</v>
      </c>
      <c r="CC35" t="s">
        <v>219</v>
      </c>
      <c r="CD35" t="s">
        <v>219</v>
      </c>
      <c r="CE35" t="s">
        <v>219</v>
      </c>
      <c r="CF35" t="s">
        <v>219</v>
      </c>
      <c r="CG35" t="s">
        <v>219</v>
      </c>
      <c r="CH35" t="s">
        <v>219</v>
      </c>
      <c r="CI35" t="s">
        <v>219</v>
      </c>
      <c r="CJ35" t="s">
        <v>219</v>
      </c>
      <c r="CK35" t="s">
        <v>219</v>
      </c>
      <c r="CL35" t="s">
        <v>219</v>
      </c>
      <c r="CM35" t="s">
        <v>219</v>
      </c>
      <c r="CN35" t="s">
        <v>219</v>
      </c>
      <c r="CO35" t="s">
        <v>219</v>
      </c>
      <c r="CP35" t="s">
        <v>219</v>
      </c>
      <c r="CQ35" t="s">
        <v>219</v>
      </c>
      <c r="CR35" t="s">
        <v>219</v>
      </c>
      <c r="CS35" t="s">
        <v>219</v>
      </c>
      <c r="CT35" t="s">
        <v>219</v>
      </c>
      <c r="CU35" t="s">
        <v>219</v>
      </c>
      <c r="CV35" t="s">
        <v>219</v>
      </c>
      <c r="CW35" t="s">
        <v>219</v>
      </c>
      <c r="CX35" t="s">
        <v>219</v>
      </c>
      <c r="CY35">
        <v>0</v>
      </c>
      <c r="CZ35">
        <v>0</v>
      </c>
      <c r="DA35" t="s">
        <v>219</v>
      </c>
      <c r="DB35" t="s">
        <v>219</v>
      </c>
      <c r="DC35" t="s">
        <v>219</v>
      </c>
      <c r="DD35" t="s">
        <v>219</v>
      </c>
      <c r="DE35" t="s">
        <v>219</v>
      </c>
      <c r="DF35" t="s">
        <v>219</v>
      </c>
      <c r="DG35" t="s">
        <v>219</v>
      </c>
      <c r="DH35">
        <v>0</v>
      </c>
      <c r="DI35">
        <v>0</v>
      </c>
      <c r="DJ35" t="s">
        <v>219</v>
      </c>
      <c r="DK35" t="s">
        <v>219</v>
      </c>
      <c r="DL35" t="s">
        <v>219</v>
      </c>
      <c r="DM35" t="s">
        <v>219</v>
      </c>
      <c r="DN35" t="s">
        <v>219</v>
      </c>
      <c r="DO35" t="s">
        <v>219</v>
      </c>
      <c r="DP35" t="s">
        <v>219</v>
      </c>
      <c r="DQ35" t="s">
        <v>219</v>
      </c>
      <c r="DR35" t="s">
        <v>219</v>
      </c>
      <c r="DS35">
        <v>0</v>
      </c>
      <c r="DT35">
        <v>1</v>
      </c>
      <c r="DU35">
        <v>0</v>
      </c>
      <c r="DV35">
        <v>1</v>
      </c>
      <c r="DW35">
        <v>0</v>
      </c>
      <c r="DX35">
        <v>0</v>
      </c>
      <c r="DY35">
        <v>0</v>
      </c>
      <c r="DZ35">
        <v>0</v>
      </c>
      <c r="EA35">
        <v>1</v>
      </c>
      <c r="EB35">
        <v>0</v>
      </c>
      <c r="EC35">
        <v>0</v>
      </c>
      <c r="ED35">
        <v>0</v>
      </c>
      <c r="EE35" t="s">
        <v>219</v>
      </c>
      <c r="EF35" t="s">
        <v>219</v>
      </c>
      <c r="EG35" t="s">
        <v>219</v>
      </c>
      <c r="EH35" t="s">
        <v>219</v>
      </c>
      <c r="EI35" t="s">
        <v>219</v>
      </c>
      <c r="EJ35">
        <v>0</v>
      </c>
      <c r="EK35" t="s">
        <v>219</v>
      </c>
      <c r="EL35" t="s">
        <v>219</v>
      </c>
      <c r="EM35" t="s">
        <v>219</v>
      </c>
      <c r="EN35" t="s">
        <v>219</v>
      </c>
      <c r="EO35" t="s">
        <v>219</v>
      </c>
      <c r="EP35">
        <v>1</v>
      </c>
      <c r="EQ35">
        <v>0</v>
      </c>
      <c r="ER35">
        <v>1</v>
      </c>
      <c r="ES35">
        <v>1</v>
      </c>
      <c r="ET35">
        <v>1</v>
      </c>
      <c r="EU35">
        <v>0</v>
      </c>
      <c r="EV35">
        <v>0</v>
      </c>
      <c r="EW35" t="s">
        <v>219</v>
      </c>
      <c r="EX35" t="s">
        <v>219</v>
      </c>
      <c r="EY35" t="s">
        <v>219</v>
      </c>
      <c r="EZ35" t="s">
        <v>219</v>
      </c>
      <c r="FA35" t="s">
        <v>219</v>
      </c>
      <c r="FB35" t="s">
        <v>219</v>
      </c>
      <c r="FC35">
        <v>1</v>
      </c>
      <c r="FD35">
        <v>0</v>
      </c>
      <c r="FE35">
        <v>1</v>
      </c>
      <c r="FF35">
        <v>0</v>
      </c>
      <c r="FG35">
        <v>0</v>
      </c>
      <c r="FH35" t="s">
        <v>219</v>
      </c>
      <c r="FI35" t="s">
        <v>219</v>
      </c>
      <c r="FJ35" t="s">
        <v>219</v>
      </c>
      <c r="FK35" t="s">
        <v>219</v>
      </c>
      <c r="FL35" t="s">
        <v>219</v>
      </c>
      <c r="FM35" t="s">
        <v>219</v>
      </c>
      <c r="FN35">
        <v>0</v>
      </c>
      <c r="FO35">
        <v>0</v>
      </c>
      <c r="FP35" t="s">
        <v>219</v>
      </c>
      <c r="FQ35" t="s">
        <v>219</v>
      </c>
      <c r="FR35" t="s">
        <v>219</v>
      </c>
      <c r="FS35" t="s">
        <v>219</v>
      </c>
      <c r="FT35" t="s">
        <v>219</v>
      </c>
      <c r="FU35" t="s">
        <v>219</v>
      </c>
      <c r="FV35" t="s">
        <v>219</v>
      </c>
      <c r="FW35" t="s">
        <v>219</v>
      </c>
      <c r="FX35" t="s">
        <v>219</v>
      </c>
      <c r="FY35">
        <v>0</v>
      </c>
      <c r="FZ35">
        <v>0</v>
      </c>
      <c r="GA35" t="s">
        <v>219</v>
      </c>
      <c r="GB35" t="s">
        <v>219</v>
      </c>
      <c r="GC35" t="s">
        <v>219</v>
      </c>
      <c r="GD35" t="s">
        <v>219</v>
      </c>
      <c r="GE35" t="s">
        <v>219</v>
      </c>
      <c r="GF35" t="s">
        <v>219</v>
      </c>
      <c r="GG35" t="s">
        <v>219</v>
      </c>
      <c r="GH35" t="s">
        <v>219</v>
      </c>
      <c r="GI35" t="s">
        <v>219</v>
      </c>
      <c r="GJ35" t="s">
        <v>219</v>
      </c>
      <c r="GK35" t="s">
        <v>219</v>
      </c>
      <c r="GL35" t="s">
        <v>219</v>
      </c>
      <c r="GM35" t="s">
        <v>219</v>
      </c>
      <c r="GN35" t="s">
        <v>219</v>
      </c>
      <c r="GO35" t="s">
        <v>219</v>
      </c>
      <c r="GP35" t="s">
        <v>219</v>
      </c>
      <c r="GQ35" t="s">
        <v>219</v>
      </c>
      <c r="GR35" t="s">
        <v>219</v>
      </c>
      <c r="GS35" t="s">
        <v>219</v>
      </c>
      <c r="GT35" t="s">
        <v>219</v>
      </c>
      <c r="GU35" t="s">
        <v>219</v>
      </c>
      <c r="GV35" t="s">
        <v>219</v>
      </c>
      <c r="GW35" t="s">
        <v>219</v>
      </c>
      <c r="GX35" t="s">
        <v>219</v>
      </c>
      <c r="GY35" t="s">
        <v>219</v>
      </c>
      <c r="GZ35" t="s">
        <v>219</v>
      </c>
      <c r="HA35" t="s">
        <v>219</v>
      </c>
      <c r="HB35" t="s">
        <v>219</v>
      </c>
      <c r="HC35" t="s">
        <v>219</v>
      </c>
      <c r="HD35" t="s">
        <v>219</v>
      </c>
      <c r="HE35" t="s">
        <v>219</v>
      </c>
      <c r="HF35" t="s">
        <v>219</v>
      </c>
      <c r="HG35" t="s">
        <v>219</v>
      </c>
      <c r="HH35" t="s">
        <v>219</v>
      </c>
      <c r="HI35" t="s">
        <v>219</v>
      </c>
      <c r="HJ35">
        <v>0</v>
      </c>
    </row>
    <row r="36" spans="1:218">
      <c r="A36" t="s">
        <v>226</v>
      </c>
      <c r="B36" s="1">
        <v>44299</v>
      </c>
      <c r="C36" s="1">
        <v>44866</v>
      </c>
      <c r="D36">
        <v>0</v>
      </c>
      <c r="E36">
        <v>1</v>
      </c>
      <c r="F36">
        <v>0</v>
      </c>
      <c r="G36">
        <v>0</v>
      </c>
      <c r="H36">
        <v>0</v>
      </c>
      <c r="I36">
        <v>0</v>
      </c>
      <c r="J36">
        <v>1</v>
      </c>
      <c r="K36">
        <v>0</v>
      </c>
      <c r="L36">
        <v>0</v>
      </c>
      <c r="M36">
        <v>1</v>
      </c>
      <c r="N36">
        <v>0</v>
      </c>
      <c r="O36">
        <v>1</v>
      </c>
      <c r="P36">
        <v>0</v>
      </c>
      <c r="Q36">
        <v>0</v>
      </c>
      <c r="R36">
        <v>0</v>
      </c>
      <c r="S36">
        <v>0</v>
      </c>
      <c r="T36">
        <v>0</v>
      </c>
      <c r="U36" t="s">
        <v>219</v>
      </c>
      <c r="V36" t="s">
        <v>219</v>
      </c>
      <c r="W36" t="s">
        <v>219</v>
      </c>
      <c r="X36" t="s">
        <v>219</v>
      </c>
      <c r="Y36" t="s">
        <v>219</v>
      </c>
      <c r="Z36" t="s">
        <v>219</v>
      </c>
      <c r="AA36" t="s">
        <v>219</v>
      </c>
      <c r="AB36">
        <v>0</v>
      </c>
      <c r="AC36">
        <v>1</v>
      </c>
      <c r="AD36">
        <v>1</v>
      </c>
      <c r="AE36">
        <v>0</v>
      </c>
      <c r="AF36">
        <v>0</v>
      </c>
      <c r="AG36">
        <v>1</v>
      </c>
      <c r="AH36">
        <v>0</v>
      </c>
      <c r="AI36">
        <v>0</v>
      </c>
      <c r="AJ36">
        <v>0</v>
      </c>
      <c r="AK36">
        <v>0</v>
      </c>
      <c r="AL36">
        <v>0</v>
      </c>
      <c r="AM36">
        <v>0</v>
      </c>
      <c r="AN36">
        <v>1</v>
      </c>
      <c r="AO36">
        <v>0</v>
      </c>
      <c r="AP36">
        <v>0</v>
      </c>
      <c r="AQ36">
        <v>0</v>
      </c>
      <c r="AR36">
        <v>0</v>
      </c>
      <c r="AS36">
        <v>0</v>
      </c>
      <c r="AT36">
        <v>0</v>
      </c>
      <c r="AU36">
        <v>0</v>
      </c>
      <c r="AV36" t="s">
        <v>219</v>
      </c>
      <c r="AW36" t="s">
        <v>219</v>
      </c>
      <c r="AX36">
        <v>0</v>
      </c>
      <c r="AY36" t="s">
        <v>219</v>
      </c>
      <c r="AZ36" t="s">
        <v>219</v>
      </c>
      <c r="BA36" t="s">
        <v>219</v>
      </c>
      <c r="BB36" t="s">
        <v>219</v>
      </c>
      <c r="BC36" t="s">
        <v>219</v>
      </c>
      <c r="BD36" t="s">
        <v>219</v>
      </c>
      <c r="BE36" t="s">
        <v>219</v>
      </c>
      <c r="BF36" t="s">
        <v>219</v>
      </c>
      <c r="BG36" t="s">
        <v>219</v>
      </c>
      <c r="BH36">
        <v>0</v>
      </c>
      <c r="BI36">
        <v>0</v>
      </c>
      <c r="BJ36" t="s">
        <v>219</v>
      </c>
      <c r="BK36" t="s">
        <v>219</v>
      </c>
      <c r="BL36" t="s">
        <v>219</v>
      </c>
      <c r="BM36" t="s">
        <v>219</v>
      </c>
      <c r="BN36" t="s">
        <v>219</v>
      </c>
      <c r="BO36" t="s">
        <v>219</v>
      </c>
      <c r="BP36">
        <v>0</v>
      </c>
      <c r="BQ36">
        <v>0</v>
      </c>
      <c r="BR36" t="s">
        <v>219</v>
      </c>
      <c r="BS36" t="s">
        <v>219</v>
      </c>
      <c r="BT36" t="s">
        <v>219</v>
      </c>
      <c r="BU36" t="s">
        <v>219</v>
      </c>
      <c r="BV36" t="s">
        <v>219</v>
      </c>
      <c r="BW36" t="s">
        <v>219</v>
      </c>
      <c r="BX36" t="s">
        <v>219</v>
      </c>
      <c r="BY36" t="s">
        <v>219</v>
      </c>
      <c r="BZ36" t="s">
        <v>219</v>
      </c>
      <c r="CA36" t="s">
        <v>219</v>
      </c>
      <c r="CB36" t="s">
        <v>219</v>
      </c>
      <c r="CC36" t="s">
        <v>219</v>
      </c>
      <c r="CD36" t="s">
        <v>219</v>
      </c>
      <c r="CE36" t="s">
        <v>219</v>
      </c>
      <c r="CF36" t="s">
        <v>219</v>
      </c>
      <c r="CG36" t="s">
        <v>219</v>
      </c>
      <c r="CH36" t="s">
        <v>219</v>
      </c>
      <c r="CI36" t="s">
        <v>219</v>
      </c>
      <c r="CJ36" t="s">
        <v>219</v>
      </c>
      <c r="CK36" t="s">
        <v>219</v>
      </c>
      <c r="CL36" t="s">
        <v>219</v>
      </c>
      <c r="CM36" t="s">
        <v>219</v>
      </c>
      <c r="CN36" t="s">
        <v>219</v>
      </c>
      <c r="CO36" t="s">
        <v>219</v>
      </c>
      <c r="CP36" t="s">
        <v>219</v>
      </c>
      <c r="CQ36" t="s">
        <v>219</v>
      </c>
      <c r="CR36" t="s">
        <v>219</v>
      </c>
      <c r="CS36" t="s">
        <v>219</v>
      </c>
      <c r="CT36" t="s">
        <v>219</v>
      </c>
      <c r="CU36" t="s">
        <v>219</v>
      </c>
      <c r="CV36" t="s">
        <v>219</v>
      </c>
      <c r="CW36" t="s">
        <v>219</v>
      </c>
      <c r="CX36" t="s">
        <v>219</v>
      </c>
      <c r="CY36">
        <v>0</v>
      </c>
      <c r="CZ36">
        <v>0</v>
      </c>
      <c r="DA36" t="s">
        <v>219</v>
      </c>
      <c r="DB36" t="s">
        <v>219</v>
      </c>
      <c r="DC36" t="s">
        <v>219</v>
      </c>
      <c r="DD36" t="s">
        <v>219</v>
      </c>
      <c r="DE36" t="s">
        <v>219</v>
      </c>
      <c r="DF36" t="s">
        <v>219</v>
      </c>
      <c r="DG36" t="s">
        <v>219</v>
      </c>
      <c r="DH36">
        <v>0</v>
      </c>
      <c r="DI36">
        <v>0</v>
      </c>
      <c r="DJ36" t="s">
        <v>219</v>
      </c>
      <c r="DK36" t="s">
        <v>219</v>
      </c>
      <c r="DL36" t="s">
        <v>219</v>
      </c>
      <c r="DM36" t="s">
        <v>219</v>
      </c>
      <c r="DN36" t="s">
        <v>219</v>
      </c>
      <c r="DO36" t="s">
        <v>219</v>
      </c>
      <c r="DP36" t="s">
        <v>219</v>
      </c>
      <c r="DQ36" t="s">
        <v>219</v>
      </c>
      <c r="DR36" t="s">
        <v>219</v>
      </c>
      <c r="DS36">
        <v>0</v>
      </c>
      <c r="DT36">
        <v>1</v>
      </c>
      <c r="DU36">
        <v>0</v>
      </c>
      <c r="DV36">
        <v>1</v>
      </c>
      <c r="DW36">
        <v>0</v>
      </c>
      <c r="DX36">
        <v>0</v>
      </c>
      <c r="DY36">
        <v>0</v>
      </c>
      <c r="DZ36">
        <v>0</v>
      </c>
      <c r="EA36">
        <v>1</v>
      </c>
      <c r="EB36">
        <v>0</v>
      </c>
      <c r="EC36">
        <v>0</v>
      </c>
      <c r="ED36">
        <v>0</v>
      </c>
      <c r="EE36" t="s">
        <v>219</v>
      </c>
      <c r="EF36" t="s">
        <v>219</v>
      </c>
      <c r="EG36" t="s">
        <v>219</v>
      </c>
      <c r="EH36" t="s">
        <v>219</v>
      </c>
      <c r="EI36" t="s">
        <v>219</v>
      </c>
      <c r="EJ36">
        <v>0</v>
      </c>
      <c r="EK36" t="s">
        <v>219</v>
      </c>
      <c r="EL36" t="s">
        <v>219</v>
      </c>
      <c r="EM36" t="s">
        <v>219</v>
      </c>
      <c r="EN36" t="s">
        <v>219</v>
      </c>
      <c r="EO36" t="s">
        <v>219</v>
      </c>
      <c r="EP36">
        <v>1</v>
      </c>
      <c r="EQ36">
        <v>0</v>
      </c>
      <c r="ER36">
        <v>1</v>
      </c>
      <c r="ES36">
        <v>1</v>
      </c>
      <c r="ET36">
        <v>1</v>
      </c>
      <c r="EU36">
        <v>0</v>
      </c>
      <c r="EV36">
        <v>0</v>
      </c>
      <c r="EW36" t="s">
        <v>219</v>
      </c>
      <c r="EX36" t="s">
        <v>219</v>
      </c>
      <c r="EY36" t="s">
        <v>219</v>
      </c>
      <c r="EZ36" t="s">
        <v>219</v>
      </c>
      <c r="FA36" t="s">
        <v>219</v>
      </c>
      <c r="FB36" t="s">
        <v>219</v>
      </c>
      <c r="FC36">
        <v>1</v>
      </c>
      <c r="FD36">
        <v>0</v>
      </c>
      <c r="FE36">
        <v>1</v>
      </c>
      <c r="FF36">
        <v>0</v>
      </c>
      <c r="FG36">
        <v>0</v>
      </c>
      <c r="FH36" t="s">
        <v>219</v>
      </c>
      <c r="FI36" t="s">
        <v>219</v>
      </c>
      <c r="FJ36" t="s">
        <v>219</v>
      </c>
      <c r="FK36" t="s">
        <v>219</v>
      </c>
      <c r="FL36" t="s">
        <v>219</v>
      </c>
      <c r="FM36" t="s">
        <v>219</v>
      </c>
      <c r="FN36">
        <v>0</v>
      </c>
      <c r="FO36">
        <v>0</v>
      </c>
      <c r="FP36" t="s">
        <v>219</v>
      </c>
      <c r="FQ36" t="s">
        <v>219</v>
      </c>
      <c r="FR36" t="s">
        <v>219</v>
      </c>
      <c r="FS36" t="s">
        <v>219</v>
      </c>
      <c r="FT36" t="s">
        <v>219</v>
      </c>
      <c r="FU36" t="s">
        <v>219</v>
      </c>
      <c r="FV36" t="s">
        <v>219</v>
      </c>
      <c r="FW36" t="s">
        <v>219</v>
      </c>
      <c r="FX36" t="s">
        <v>219</v>
      </c>
      <c r="FY36">
        <v>0</v>
      </c>
      <c r="FZ36">
        <v>0</v>
      </c>
      <c r="GA36" t="s">
        <v>219</v>
      </c>
      <c r="GB36" t="s">
        <v>219</v>
      </c>
      <c r="GC36" t="s">
        <v>219</v>
      </c>
      <c r="GD36" t="s">
        <v>219</v>
      </c>
      <c r="GE36" t="s">
        <v>219</v>
      </c>
      <c r="GF36" t="s">
        <v>219</v>
      </c>
      <c r="GG36" t="s">
        <v>219</v>
      </c>
      <c r="GH36" t="s">
        <v>219</v>
      </c>
      <c r="GI36" t="s">
        <v>219</v>
      </c>
      <c r="GJ36" t="s">
        <v>219</v>
      </c>
      <c r="GK36" t="s">
        <v>219</v>
      </c>
      <c r="GL36" t="s">
        <v>219</v>
      </c>
      <c r="GM36" t="s">
        <v>219</v>
      </c>
      <c r="GN36" t="s">
        <v>219</v>
      </c>
      <c r="GO36" t="s">
        <v>219</v>
      </c>
      <c r="GP36" t="s">
        <v>219</v>
      </c>
      <c r="GQ36" t="s">
        <v>219</v>
      </c>
      <c r="GR36" t="s">
        <v>219</v>
      </c>
      <c r="GS36" t="s">
        <v>219</v>
      </c>
      <c r="GT36" t="s">
        <v>219</v>
      </c>
      <c r="GU36" t="s">
        <v>219</v>
      </c>
      <c r="GV36" t="s">
        <v>219</v>
      </c>
      <c r="GW36" t="s">
        <v>219</v>
      </c>
      <c r="GX36" t="s">
        <v>219</v>
      </c>
      <c r="GY36" t="s">
        <v>219</v>
      </c>
      <c r="GZ36" t="s">
        <v>219</v>
      </c>
      <c r="HA36" t="s">
        <v>219</v>
      </c>
      <c r="HB36" t="s">
        <v>219</v>
      </c>
      <c r="HC36" t="s">
        <v>219</v>
      </c>
      <c r="HD36" t="s">
        <v>219</v>
      </c>
      <c r="HE36" t="s">
        <v>219</v>
      </c>
      <c r="HF36" t="s">
        <v>219</v>
      </c>
      <c r="HG36" t="s">
        <v>219</v>
      </c>
      <c r="HH36" t="s">
        <v>219</v>
      </c>
      <c r="HI36" t="s">
        <v>219</v>
      </c>
      <c r="HJ36">
        <v>0</v>
      </c>
    </row>
    <row r="37" spans="1:218">
      <c r="A37" t="s">
        <v>227</v>
      </c>
      <c r="B37" s="1">
        <v>43678</v>
      </c>
      <c r="C37" s="1">
        <v>43928</v>
      </c>
      <c r="D37">
        <v>0</v>
      </c>
      <c r="E37">
        <v>1</v>
      </c>
      <c r="F37">
        <v>0</v>
      </c>
      <c r="G37">
        <v>1</v>
      </c>
      <c r="H37">
        <v>1</v>
      </c>
      <c r="I37">
        <v>1</v>
      </c>
      <c r="J37">
        <v>1</v>
      </c>
      <c r="K37">
        <v>0</v>
      </c>
      <c r="L37">
        <v>0</v>
      </c>
      <c r="M37">
        <v>1</v>
      </c>
      <c r="N37">
        <v>1</v>
      </c>
      <c r="O37">
        <v>0</v>
      </c>
      <c r="P37">
        <v>0</v>
      </c>
      <c r="Q37">
        <v>0</v>
      </c>
      <c r="R37">
        <v>0</v>
      </c>
      <c r="S37">
        <v>0</v>
      </c>
      <c r="T37">
        <v>0</v>
      </c>
      <c r="U37" t="s">
        <v>219</v>
      </c>
      <c r="V37" t="s">
        <v>219</v>
      </c>
      <c r="W37" t="s">
        <v>219</v>
      </c>
      <c r="X37" t="s">
        <v>219</v>
      </c>
      <c r="Y37" t="s">
        <v>219</v>
      </c>
      <c r="Z37" t="s">
        <v>219</v>
      </c>
      <c r="AA37" t="s">
        <v>219</v>
      </c>
      <c r="AB37">
        <v>0</v>
      </c>
      <c r="AC37">
        <v>1</v>
      </c>
      <c r="AD37">
        <v>1</v>
      </c>
      <c r="AE37">
        <v>1</v>
      </c>
      <c r="AF37">
        <v>0</v>
      </c>
      <c r="AG37">
        <v>1</v>
      </c>
      <c r="AH37">
        <v>1</v>
      </c>
      <c r="AI37">
        <v>1</v>
      </c>
      <c r="AJ37">
        <v>0</v>
      </c>
      <c r="AK37">
        <v>0</v>
      </c>
      <c r="AL37">
        <v>1</v>
      </c>
      <c r="AM37">
        <v>1</v>
      </c>
      <c r="AN37">
        <v>1</v>
      </c>
      <c r="AO37">
        <v>0</v>
      </c>
      <c r="AP37">
        <v>1</v>
      </c>
      <c r="AQ37">
        <v>1</v>
      </c>
      <c r="AR37">
        <v>0</v>
      </c>
      <c r="AS37">
        <v>0</v>
      </c>
      <c r="AT37">
        <v>1</v>
      </c>
      <c r="AU37">
        <v>0</v>
      </c>
      <c r="AV37" t="s">
        <v>219</v>
      </c>
      <c r="AW37" t="s">
        <v>219</v>
      </c>
      <c r="AX37">
        <v>1</v>
      </c>
      <c r="AY37">
        <v>1</v>
      </c>
      <c r="AZ37">
        <v>1</v>
      </c>
      <c r="BA37">
        <v>1</v>
      </c>
      <c r="BB37">
        <v>1</v>
      </c>
      <c r="BC37">
        <v>1</v>
      </c>
      <c r="BD37">
        <v>1</v>
      </c>
      <c r="BE37">
        <v>0</v>
      </c>
      <c r="BF37">
        <v>1</v>
      </c>
      <c r="BG37">
        <v>0</v>
      </c>
      <c r="BH37">
        <v>0</v>
      </c>
      <c r="BI37">
        <v>0</v>
      </c>
      <c r="BJ37" t="s">
        <v>219</v>
      </c>
      <c r="BK37" t="s">
        <v>219</v>
      </c>
      <c r="BL37" t="s">
        <v>219</v>
      </c>
      <c r="BM37" t="s">
        <v>219</v>
      </c>
      <c r="BN37" t="s">
        <v>219</v>
      </c>
      <c r="BO37" t="s">
        <v>219</v>
      </c>
      <c r="BP37">
        <v>0</v>
      </c>
      <c r="BQ37">
        <v>1</v>
      </c>
      <c r="BR37">
        <v>0</v>
      </c>
      <c r="BS37" t="s">
        <v>219</v>
      </c>
      <c r="BT37" t="s">
        <v>219</v>
      </c>
      <c r="BU37" t="s">
        <v>219</v>
      </c>
      <c r="BV37" t="s">
        <v>219</v>
      </c>
      <c r="BW37" t="s">
        <v>219</v>
      </c>
      <c r="BX37" t="s">
        <v>219</v>
      </c>
      <c r="BY37" t="s">
        <v>219</v>
      </c>
      <c r="BZ37" t="s">
        <v>219</v>
      </c>
      <c r="CA37" t="s">
        <v>219</v>
      </c>
      <c r="CB37" t="s">
        <v>219</v>
      </c>
      <c r="CC37" t="s">
        <v>219</v>
      </c>
      <c r="CD37" t="s">
        <v>219</v>
      </c>
      <c r="CE37" t="s">
        <v>219</v>
      </c>
      <c r="CF37" t="s">
        <v>219</v>
      </c>
      <c r="CG37" t="s">
        <v>219</v>
      </c>
      <c r="CH37" t="s">
        <v>219</v>
      </c>
      <c r="CI37">
        <v>0</v>
      </c>
      <c r="CJ37">
        <v>0</v>
      </c>
      <c r="CK37">
        <v>0</v>
      </c>
      <c r="CL37">
        <v>0</v>
      </c>
      <c r="CM37">
        <v>0</v>
      </c>
      <c r="CN37">
        <v>0</v>
      </c>
      <c r="CO37">
        <v>0</v>
      </c>
      <c r="CP37">
        <v>0</v>
      </c>
      <c r="CQ37">
        <v>0</v>
      </c>
      <c r="CR37">
        <v>0</v>
      </c>
      <c r="CS37">
        <v>0</v>
      </c>
      <c r="CT37">
        <v>1</v>
      </c>
      <c r="CU37">
        <v>0</v>
      </c>
      <c r="CV37">
        <v>1</v>
      </c>
      <c r="CW37">
        <v>0</v>
      </c>
      <c r="CX37">
        <v>1</v>
      </c>
      <c r="CY37">
        <v>0</v>
      </c>
      <c r="CZ37">
        <v>1</v>
      </c>
      <c r="DA37">
        <v>1</v>
      </c>
      <c r="DB37">
        <v>0</v>
      </c>
      <c r="DC37">
        <v>1</v>
      </c>
      <c r="DD37">
        <v>1</v>
      </c>
      <c r="DE37">
        <v>0</v>
      </c>
      <c r="DF37">
        <v>1</v>
      </c>
      <c r="DG37">
        <v>1</v>
      </c>
      <c r="DH37">
        <v>0</v>
      </c>
      <c r="DI37">
        <v>1</v>
      </c>
      <c r="DJ37">
        <v>0</v>
      </c>
      <c r="DK37">
        <v>1</v>
      </c>
      <c r="DL37">
        <v>1</v>
      </c>
      <c r="DM37">
        <v>1</v>
      </c>
      <c r="DN37">
        <v>0</v>
      </c>
      <c r="DO37">
        <v>0</v>
      </c>
      <c r="DP37">
        <v>1</v>
      </c>
      <c r="DQ37">
        <v>0</v>
      </c>
      <c r="DR37">
        <v>0</v>
      </c>
      <c r="DS37">
        <v>0</v>
      </c>
      <c r="DT37">
        <v>1</v>
      </c>
      <c r="DU37">
        <v>0</v>
      </c>
      <c r="DV37">
        <v>1</v>
      </c>
      <c r="DW37">
        <v>1</v>
      </c>
      <c r="DX37">
        <v>0</v>
      </c>
      <c r="DY37">
        <v>0</v>
      </c>
      <c r="DZ37">
        <v>0</v>
      </c>
      <c r="EA37">
        <v>1</v>
      </c>
      <c r="EB37">
        <v>0</v>
      </c>
      <c r="EC37">
        <v>1</v>
      </c>
      <c r="ED37">
        <v>0</v>
      </c>
      <c r="EE37" t="s">
        <v>219</v>
      </c>
      <c r="EF37" t="s">
        <v>219</v>
      </c>
      <c r="EG37" t="s">
        <v>219</v>
      </c>
      <c r="EH37" t="s">
        <v>219</v>
      </c>
      <c r="EI37" t="s">
        <v>219</v>
      </c>
      <c r="EJ37">
        <v>0</v>
      </c>
      <c r="EK37" t="s">
        <v>219</v>
      </c>
      <c r="EL37" t="s">
        <v>219</v>
      </c>
      <c r="EM37" t="s">
        <v>219</v>
      </c>
      <c r="EN37" t="s">
        <v>219</v>
      </c>
      <c r="EO37" t="s">
        <v>219</v>
      </c>
      <c r="EP37">
        <v>1</v>
      </c>
      <c r="EQ37">
        <v>1</v>
      </c>
      <c r="ER37">
        <v>1</v>
      </c>
      <c r="ES37">
        <v>1</v>
      </c>
      <c r="ET37">
        <v>1</v>
      </c>
      <c r="EU37">
        <v>1</v>
      </c>
      <c r="EV37">
        <v>1</v>
      </c>
      <c r="EW37">
        <v>1</v>
      </c>
      <c r="EX37">
        <v>1</v>
      </c>
      <c r="EY37">
        <v>1</v>
      </c>
      <c r="EZ37">
        <v>1</v>
      </c>
      <c r="FA37">
        <v>0</v>
      </c>
      <c r="FB37">
        <v>1</v>
      </c>
      <c r="FC37">
        <v>0</v>
      </c>
      <c r="FD37" t="s">
        <v>219</v>
      </c>
      <c r="FE37" t="s">
        <v>219</v>
      </c>
      <c r="FF37" t="s">
        <v>219</v>
      </c>
      <c r="FG37">
        <v>0</v>
      </c>
      <c r="FH37" t="s">
        <v>219</v>
      </c>
      <c r="FI37" t="s">
        <v>219</v>
      </c>
      <c r="FJ37" t="s">
        <v>219</v>
      </c>
      <c r="FK37" t="s">
        <v>219</v>
      </c>
      <c r="FL37" t="s">
        <v>219</v>
      </c>
      <c r="FM37" t="s">
        <v>219</v>
      </c>
      <c r="FN37">
        <v>0</v>
      </c>
      <c r="FO37">
        <v>0</v>
      </c>
      <c r="FP37" t="s">
        <v>219</v>
      </c>
      <c r="FQ37" t="s">
        <v>219</v>
      </c>
      <c r="FR37" t="s">
        <v>219</v>
      </c>
      <c r="FS37" t="s">
        <v>219</v>
      </c>
      <c r="FT37" t="s">
        <v>219</v>
      </c>
      <c r="FU37" t="s">
        <v>219</v>
      </c>
      <c r="FV37" t="s">
        <v>219</v>
      </c>
      <c r="FW37" t="s">
        <v>219</v>
      </c>
      <c r="FX37" t="s">
        <v>219</v>
      </c>
      <c r="FY37">
        <v>0</v>
      </c>
      <c r="FZ37">
        <v>0</v>
      </c>
      <c r="GA37" t="s">
        <v>219</v>
      </c>
      <c r="GB37" t="s">
        <v>219</v>
      </c>
      <c r="GC37" t="s">
        <v>219</v>
      </c>
      <c r="GD37" t="s">
        <v>219</v>
      </c>
      <c r="GE37" t="s">
        <v>219</v>
      </c>
      <c r="GF37" t="s">
        <v>219</v>
      </c>
      <c r="GG37" t="s">
        <v>219</v>
      </c>
      <c r="GH37" t="s">
        <v>219</v>
      </c>
      <c r="GI37" t="s">
        <v>219</v>
      </c>
      <c r="GJ37" t="s">
        <v>219</v>
      </c>
      <c r="GK37" t="s">
        <v>219</v>
      </c>
      <c r="GL37" t="s">
        <v>219</v>
      </c>
      <c r="GM37" t="s">
        <v>219</v>
      </c>
      <c r="GN37" t="s">
        <v>219</v>
      </c>
      <c r="GO37" t="s">
        <v>219</v>
      </c>
      <c r="GP37" t="s">
        <v>219</v>
      </c>
      <c r="GQ37" t="s">
        <v>219</v>
      </c>
      <c r="GR37" t="s">
        <v>219</v>
      </c>
      <c r="GS37" t="s">
        <v>219</v>
      </c>
      <c r="GT37" t="s">
        <v>219</v>
      </c>
      <c r="GU37" t="s">
        <v>219</v>
      </c>
      <c r="GV37" t="s">
        <v>219</v>
      </c>
      <c r="GW37" t="s">
        <v>219</v>
      </c>
      <c r="GX37" t="s">
        <v>219</v>
      </c>
      <c r="GY37" t="s">
        <v>219</v>
      </c>
      <c r="GZ37" t="s">
        <v>219</v>
      </c>
      <c r="HA37" t="s">
        <v>219</v>
      </c>
      <c r="HB37" t="s">
        <v>219</v>
      </c>
      <c r="HC37" t="s">
        <v>219</v>
      </c>
      <c r="HD37" t="s">
        <v>219</v>
      </c>
      <c r="HE37" t="s">
        <v>219</v>
      </c>
      <c r="HF37" t="s">
        <v>219</v>
      </c>
      <c r="HG37" t="s">
        <v>219</v>
      </c>
      <c r="HH37" t="s">
        <v>219</v>
      </c>
      <c r="HI37" t="s">
        <v>219</v>
      </c>
      <c r="HJ37">
        <v>0</v>
      </c>
    </row>
    <row r="38" spans="1:218">
      <c r="A38" t="s">
        <v>227</v>
      </c>
      <c r="B38" s="1">
        <v>43929</v>
      </c>
      <c r="C38" s="1">
        <v>44012</v>
      </c>
      <c r="D38">
        <v>0</v>
      </c>
      <c r="E38">
        <v>1</v>
      </c>
      <c r="F38">
        <v>0</v>
      </c>
      <c r="G38">
        <v>1</v>
      </c>
      <c r="H38">
        <v>1</v>
      </c>
      <c r="I38">
        <v>1</v>
      </c>
      <c r="J38">
        <v>1</v>
      </c>
      <c r="K38">
        <v>0</v>
      </c>
      <c r="L38">
        <v>0</v>
      </c>
      <c r="M38">
        <v>1</v>
      </c>
      <c r="N38">
        <v>1</v>
      </c>
      <c r="O38">
        <v>0</v>
      </c>
      <c r="P38">
        <v>0</v>
      </c>
      <c r="Q38">
        <v>0</v>
      </c>
      <c r="R38">
        <v>0</v>
      </c>
      <c r="S38">
        <v>0</v>
      </c>
      <c r="T38">
        <v>0</v>
      </c>
      <c r="U38" t="s">
        <v>219</v>
      </c>
      <c r="V38" t="s">
        <v>219</v>
      </c>
      <c r="W38" t="s">
        <v>219</v>
      </c>
      <c r="X38" t="s">
        <v>219</v>
      </c>
      <c r="Y38" t="s">
        <v>219</v>
      </c>
      <c r="Z38" t="s">
        <v>219</v>
      </c>
      <c r="AA38" t="s">
        <v>219</v>
      </c>
      <c r="AB38">
        <v>0</v>
      </c>
      <c r="AC38">
        <v>1</v>
      </c>
      <c r="AD38">
        <v>1</v>
      </c>
      <c r="AE38">
        <v>1</v>
      </c>
      <c r="AF38">
        <v>0</v>
      </c>
      <c r="AG38">
        <v>1</v>
      </c>
      <c r="AH38">
        <v>1</v>
      </c>
      <c r="AI38">
        <v>1</v>
      </c>
      <c r="AJ38">
        <v>0</v>
      </c>
      <c r="AK38">
        <v>0</v>
      </c>
      <c r="AL38">
        <v>1</v>
      </c>
      <c r="AM38">
        <v>1</v>
      </c>
      <c r="AN38">
        <v>1</v>
      </c>
      <c r="AO38">
        <v>0</v>
      </c>
      <c r="AP38">
        <v>1</v>
      </c>
      <c r="AQ38">
        <v>1</v>
      </c>
      <c r="AR38">
        <v>0</v>
      </c>
      <c r="AS38">
        <v>0</v>
      </c>
      <c r="AT38">
        <v>1</v>
      </c>
      <c r="AU38">
        <v>0</v>
      </c>
      <c r="AV38" t="s">
        <v>219</v>
      </c>
      <c r="AW38" t="s">
        <v>219</v>
      </c>
      <c r="AX38">
        <v>1</v>
      </c>
      <c r="AY38">
        <v>1</v>
      </c>
      <c r="AZ38">
        <v>1</v>
      </c>
      <c r="BA38">
        <v>1</v>
      </c>
      <c r="BB38">
        <v>1</v>
      </c>
      <c r="BC38">
        <v>1</v>
      </c>
      <c r="BD38">
        <v>1</v>
      </c>
      <c r="BE38">
        <v>0</v>
      </c>
      <c r="BF38">
        <v>1</v>
      </c>
      <c r="BG38">
        <v>0</v>
      </c>
      <c r="BH38">
        <v>0</v>
      </c>
      <c r="BI38">
        <v>0</v>
      </c>
      <c r="BJ38" t="s">
        <v>219</v>
      </c>
      <c r="BK38" t="s">
        <v>219</v>
      </c>
      <c r="BL38" t="s">
        <v>219</v>
      </c>
      <c r="BM38" t="s">
        <v>219</v>
      </c>
      <c r="BN38" t="s">
        <v>219</v>
      </c>
      <c r="BO38" t="s">
        <v>219</v>
      </c>
      <c r="BP38">
        <v>0</v>
      </c>
      <c r="BQ38">
        <v>1</v>
      </c>
      <c r="BR38">
        <v>0</v>
      </c>
      <c r="BS38" t="s">
        <v>219</v>
      </c>
      <c r="BT38" t="s">
        <v>219</v>
      </c>
      <c r="BU38" t="s">
        <v>219</v>
      </c>
      <c r="BV38" t="s">
        <v>219</v>
      </c>
      <c r="BW38" t="s">
        <v>219</v>
      </c>
      <c r="BX38" t="s">
        <v>219</v>
      </c>
      <c r="BY38" t="s">
        <v>219</v>
      </c>
      <c r="BZ38" t="s">
        <v>219</v>
      </c>
      <c r="CA38" t="s">
        <v>219</v>
      </c>
      <c r="CB38" t="s">
        <v>219</v>
      </c>
      <c r="CC38" t="s">
        <v>219</v>
      </c>
      <c r="CD38" t="s">
        <v>219</v>
      </c>
      <c r="CE38" t="s">
        <v>219</v>
      </c>
      <c r="CF38" t="s">
        <v>219</v>
      </c>
      <c r="CG38" t="s">
        <v>219</v>
      </c>
      <c r="CH38" t="s">
        <v>219</v>
      </c>
      <c r="CI38">
        <v>0</v>
      </c>
      <c r="CJ38">
        <v>0</v>
      </c>
      <c r="CK38">
        <v>0</v>
      </c>
      <c r="CL38">
        <v>0</v>
      </c>
      <c r="CM38">
        <v>0</v>
      </c>
      <c r="CN38">
        <v>0</v>
      </c>
      <c r="CO38">
        <v>0</v>
      </c>
      <c r="CP38">
        <v>0</v>
      </c>
      <c r="CQ38">
        <v>0</v>
      </c>
      <c r="CR38">
        <v>0</v>
      </c>
      <c r="CS38">
        <v>0</v>
      </c>
      <c r="CT38">
        <v>1</v>
      </c>
      <c r="CU38">
        <v>0</v>
      </c>
      <c r="CV38">
        <v>1</v>
      </c>
      <c r="CW38">
        <v>0</v>
      </c>
      <c r="CX38">
        <v>1</v>
      </c>
      <c r="CY38">
        <v>0</v>
      </c>
      <c r="CZ38">
        <v>1</v>
      </c>
      <c r="DA38">
        <v>1</v>
      </c>
      <c r="DB38">
        <v>0</v>
      </c>
      <c r="DC38">
        <v>1</v>
      </c>
      <c r="DD38">
        <v>1</v>
      </c>
      <c r="DE38">
        <v>0</v>
      </c>
      <c r="DF38">
        <v>1</v>
      </c>
      <c r="DG38">
        <v>1</v>
      </c>
      <c r="DH38">
        <v>0</v>
      </c>
      <c r="DI38">
        <v>1</v>
      </c>
      <c r="DJ38">
        <v>0</v>
      </c>
      <c r="DK38">
        <v>1</v>
      </c>
      <c r="DL38">
        <v>1</v>
      </c>
      <c r="DM38">
        <v>1</v>
      </c>
      <c r="DN38">
        <v>0</v>
      </c>
      <c r="DO38">
        <v>0</v>
      </c>
      <c r="DP38">
        <v>1</v>
      </c>
      <c r="DQ38">
        <v>0</v>
      </c>
      <c r="DR38">
        <v>0</v>
      </c>
      <c r="DS38">
        <v>0</v>
      </c>
      <c r="DT38">
        <v>1</v>
      </c>
      <c r="DU38">
        <v>0</v>
      </c>
      <c r="DV38">
        <v>1</v>
      </c>
      <c r="DW38">
        <v>1</v>
      </c>
      <c r="DX38">
        <v>0</v>
      </c>
      <c r="DY38">
        <v>0</v>
      </c>
      <c r="DZ38">
        <v>0</v>
      </c>
      <c r="EA38">
        <v>1</v>
      </c>
      <c r="EB38">
        <v>0</v>
      </c>
      <c r="EC38">
        <v>1</v>
      </c>
      <c r="ED38">
        <v>0</v>
      </c>
      <c r="EE38" t="s">
        <v>219</v>
      </c>
      <c r="EF38" t="s">
        <v>219</v>
      </c>
      <c r="EG38" t="s">
        <v>219</v>
      </c>
      <c r="EH38" t="s">
        <v>219</v>
      </c>
      <c r="EI38" t="s">
        <v>219</v>
      </c>
      <c r="EJ38">
        <v>0</v>
      </c>
      <c r="EK38" t="s">
        <v>219</v>
      </c>
      <c r="EL38" t="s">
        <v>219</v>
      </c>
      <c r="EM38" t="s">
        <v>219</v>
      </c>
      <c r="EN38" t="s">
        <v>219</v>
      </c>
      <c r="EO38" t="s">
        <v>219</v>
      </c>
      <c r="EP38">
        <v>1</v>
      </c>
      <c r="EQ38">
        <v>1</v>
      </c>
      <c r="ER38">
        <v>1</v>
      </c>
      <c r="ES38">
        <v>1</v>
      </c>
      <c r="ET38">
        <v>1</v>
      </c>
      <c r="EU38">
        <v>1</v>
      </c>
      <c r="EV38">
        <v>1</v>
      </c>
      <c r="EW38">
        <v>1</v>
      </c>
      <c r="EX38">
        <v>1</v>
      </c>
      <c r="EY38">
        <v>1</v>
      </c>
      <c r="EZ38">
        <v>1</v>
      </c>
      <c r="FA38">
        <v>0</v>
      </c>
      <c r="FB38">
        <v>1</v>
      </c>
      <c r="FC38">
        <v>0</v>
      </c>
      <c r="FD38" t="s">
        <v>219</v>
      </c>
      <c r="FE38" t="s">
        <v>219</v>
      </c>
      <c r="FF38" t="s">
        <v>219</v>
      </c>
      <c r="FG38">
        <v>0</v>
      </c>
      <c r="FH38" t="s">
        <v>219</v>
      </c>
      <c r="FI38" t="s">
        <v>219</v>
      </c>
      <c r="FJ38" t="s">
        <v>219</v>
      </c>
      <c r="FK38" t="s">
        <v>219</v>
      </c>
      <c r="FL38" t="s">
        <v>219</v>
      </c>
      <c r="FM38" t="s">
        <v>219</v>
      </c>
      <c r="FN38">
        <v>0</v>
      </c>
      <c r="FO38">
        <v>0</v>
      </c>
      <c r="FP38" t="s">
        <v>219</v>
      </c>
      <c r="FQ38" t="s">
        <v>219</v>
      </c>
      <c r="FR38" t="s">
        <v>219</v>
      </c>
      <c r="FS38" t="s">
        <v>219</v>
      </c>
      <c r="FT38" t="s">
        <v>219</v>
      </c>
      <c r="FU38" t="s">
        <v>219</v>
      </c>
      <c r="FV38" t="s">
        <v>219</v>
      </c>
      <c r="FW38" t="s">
        <v>219</v>
      </c>
      <c r="FX38" t="s">
        <v>219</v>
      </c>
      <c r="FY38">
        <v>0</v>
      </c>
      <c r="FZ38">
        <v>0</v>
      </c>
      <c r="GA38" t="s">
        <v>219</v>
      </c>
      <c r="GB38" t="s">
        <v>219</v>
      </c>
      <c r="GC38" t="s">
        <v>219</v>
      </c>
      <c r="GD38" t="s">
        <v>219</v>
      </c>
      <c r="GE38" t="s">
        <v>219</v>
      </c>
      <c r="GF38" t="s">
        <v>219</v>
      </c>
      <c r="GG38" t="s">
        <v>219</v>
      </c>
      <c r="GH38" t="s">
        <v>219</v>
      </c>
      <c r="GI38" t="s">
        <v>219</v>
      </c>
      <c r="GJ38" t="s">
        <v>219</v>
      </c>
      <c r="GK38" t="s">
        <v>219</v>
      </c>
      <c r="GL38" t="s">
        <v>219</v>
      </c>
      <c r="GM38" t="s">
        <v>219</v>
      </c>
      <c r="GN38" t="s">
        <v>219</v>
      </c>
      <c r="GO38" t="s">
        <v>219</v>
      </c>
      <c r="GP38" t="s">
        <v>219</v>
      </c>
      <c r="GQ38" t="s">
        <v>219</v>
      </c>
      <c r="GR38" t="s">
        <v>219</v>
      </c>
      <c r="GS38" t="s">
        <v>219</v>
      </c>
      <c r="GT38" t="s">
        <v>219</v>
      </c>
      <c r="GU38" t="s">
        <v>219</v>
      </c>
      <c r="GV38" t="s">
        <v>219</v>
      </c>
      <c r="GW38" t="s">
        <v>219</v>
      </c>
      <c r="GX38" t="s">
        <v>219</v>
      </c>
      <c r="GY38" t="s">
        <v>219</v>
      </c>
      <c r="GZ38" t="s">
        <v>219</v>
      </c>
      <c r="HA38" t="s">
        <v>219</v>
      </c>
      <c r="HB38" t="s">
        <v>219</v>
      </c>
      <c r="HC38" t="s">
        <v>219</v>
      </c>
      <c r="HD38" t="s">
        <v>219</v>
      </c>
      <c r="HE38" t="s">
        <v>219</v>
      </c>
      <c r="HF38" t="s">
        <v>219</v>
      </c>
      <c r="HG38" t="s">
        <v>219</v>
      </c>
      <c r="HH38" t="s">
        <v>219</v>
      </c>
      <c r="HI38" t="s">
        <v>219</v>
      </c>
      <c r="HJ38">
        <v>0</v>
      </c>
    </row>
    <row r="39" spans="1:218">
      <c r="A39" t="s">
        <v>227</v>
      </c>
      <c r="B39" s="1">
        <v>44013</v>
      </c>
      <c r="C39" s="1">
        <v>44104</v>
      </c>
      <c r="D39">
        <v>0</v>
      </c>
      <c r="E39">
        <v>1</v>
      </c>
      <c r="F39">
        <v>0</v>
      </c>
      <c r="G39">
        <v>1</v>
      </c>
      <c r="H39">
        <v>1</v>
      </c>
      <c r="I39">
        <v>1</v>
      </c>
      <c r="J39">
        <v>1</v>
      </c>
      <c r="K39">
        <v>0</v>
      </c>
      <c r="L39">
        <v>0</v>
      </c>
      <c r="M39">
        <v>1</v>
      </c>
      <c r="N39">
        <v>1</v>
      </c>
      <c r="O39">
        <v>0</v>
      </c>
      <c r="P39">
        <v>0</v>
      </c>
      <c r="Q39">
        <v>0</v>
      </c>
      <c r="R39">
        <v>0</v>
      </c>
      <c r="S39">
        <v>0</v>
      </c>
      <c r="T39">
        <v>0</v>
      </c>
      <c r="U39" t="s">
        <v>219</v>
      </c>
      <c r="V39" t="s">
        <v>219</v>
      </c>
      <c r="W39" t="s">
        <v>219</v>
      </c>
      <c r="X39" t="s">
        <v>219</v>
      </c>
      <c r="Y39" t="s">
        <v>219</v>
      </c>
      <c r="Z39" t="s">
        <v>219</v>
      </c>
      <c r="AA39" t="s">
        <v>219</v>
      </c>
      <c r="AB39">
        <v>0</v>
      </c>
      <c r="AC39">
        <v>1</v>
      </c>
      <c r="AD39">
        <v>1</v>
      </c>
      <c r="AE39">
        <v>1</v>
      </c>
      <c r="AF39">
        <v>0</v>
      </c>
      <c r="AG39">
        <v>1</v>
      </c>
      <c r="AH39">
        <v>1</v>
      </c>
      <c r="AI39">
        <v>1</v>
      </c>
      <c r="AJ39">
        <v>0</v>
      </c>
      <c r="AK39">
        <v>0</v>
      </c>
      <c r="AL39">
        <v>1</v>
      </c>
      <c r="AM39">
        <v>1</v>
      </c>
      <c r="AN39">
        <v>1</v>
      </c>
      <c r="AO39">
        <v>0</v>
      </c>
      <c r="AP39">
        <v>1</v>
      </c>
      <c r="AQ39">
        <v>1</v>
      </c>
      <c r="AR39">
        <v>0</v>
      </c>
      <c r="AS39">
        <v>0</v>
      </c>
      <c r="AT39">
        <v>1</v>
      </c>
      <c r="AU39">
        <v>0</v>
      </c>
      <c r="AV39" t="s">
        <v>219</v>
      </c>
      <c r="AW39" t="s">
        <v>219</v>
      </c>
      <c r="AX39">
        <v>1</v>
      </c>
      <c r="AY39">
        <v>1</v>
      </c>
      <c r="AZ39">
        <v>1</v>
      </c>
      <c r="BA39">
        <v>1</v>
      </c>
      <c r="BB39">
        <v>1</v>
      </c>
      <c r="BC39">
        <v>1</v>
      </c>
      <c r="BD39">
        <v>1</v>
      </c>
      <c r="BE39">
        <v>0</v>
      </c>
      <c r="BF39">
        <v>1</v>
      </c>
      <c r="BG39">
        <v>0</v>
      </c>
      <c r="BH39">
        <v>0</v>
      </c>
      <c r="BI39">
        <v>0</v>
      </c>
      <c r="BJ39" t="s">
        <v>219</v>
      </c>
      <c r="BK39" t="s">
        <v>219</v>
      </c>
      <c r="BL39" t="s">
        <v>219</v>
      </c>
      <c r="BM39" t="s">
        <v>219</v>
      </c>
      <c r="BN39" t="s">
        <v>219</v>
      </c>
      <c r="BO39" t="s">
        <v>219</v>
      </c>
      <c r="BP39">
        <v>0</v>
      </c>
      <c r="BQ39">
        <v>1</v>
      </c>
      <c r="BR39">
        <v>0</v>
      </c>
      <c r="BS39" t="s">
        <v>219</v>
      </c>
      <c r="BT39" t="s">
        <v>219</v>
      </c>
      <c r="BU39" t="s">
        <v>219</v>
      </c>
      <c r="BV39" t="s">
        <v>219</v>
      </c>
      <c r="BW39" t="s">
        <v>219</v>
      </c>
      <c r="BX39" t="s">
        <v>219</v>
      </c>
      <c r="BY39" t="s">
        <v>219</v>
      </c>
      <c r="BZ39" t="s">
        <v>219</v>
      </c>
      <c r="CA39" t="s">
        <v>219</v>
      </c>
      <c r="CB39" t="s">
        <v>219</v>
      </c>
      <c r="CC39" t="s">
        <v>219</v>
      </c>
      <c r="CD39" t="s">
        <v>219</v>
      </c>
      <c r="CE39" t="s">
        <v>219</v>
      </c>
      <c r="CF39" t="s">
        <v>219</v>
      </c>
      <c r="CG39" t="s">
        <v>219</v>
      </c>
      <c r="CH39" t="s">
        <v>219</v>
      </c>
      <c r="CI39">
        <v>0</v>
      </c>
      <c r="CJ39">
        <v>0</v>
      </c>
      <c r="CK39">
        <v>0</v>
      </c>
      <c r="CL39">
        <v>0</v>
      </c>
      <c r="CM39">
        <v>0</v>
      </c>
      <c r="CN39">
        <v>0</v>
      </c>
      <c r="CO39">
        <v>0</v>
      </c>
      <c r="CP39">
        <v>0</v>
      </c>
      <c r="CQ39">
        <v>0</v>
      </c>
      <c r="CR39">
        <v>0</v>
      </c>
      <c r="CS39">
        <v>0</v>
      </c>
      <c r="CT39">
        <v>1</v>
      </c>
      <c r="CU39">
        <v>0</v>
      </c>
      <c r="CV39">
        <v>1</v>
      </c>
      <c r="CW39">
        <v>0</v>
      </c>
      <c r="CX39">
        <v>1</v>
      </c>
      <c r="CY39">
        <v>0</v>
      </c>
      <c r="CZ39">
        <v>1</v>
      </c>
      <c r="DA39">
        <v>1</v>
      </c>
      <c r="DB39">
        <v>0</v>
      </c>
      <c r="DC39">
        <v>1</v>
      </c>
      <c r="DD39">
        <v>1</v>
      </c>
      <c r="DE39">
        <v>0</v>
      </c>
      <c r="DF39">
        <v>1</v>
      </c>
      <c r="DG39">
        <v>1</v>
      </c>
      <c r="DH39">
        <v>0</v>
      </c>
      <c r="DI39">
        <v>1</v>
      </c>
      <c r="DJ39">
        <v>0</v>
      </c>
      <c r="DK39">
        <v>1</v>
      </c>
      <c r="DL39">
        <v>1</v>
      </c>
      <c r="DM39">
        <v>1</v>
      </c>
      <c r="DN39">
        <v>0</v>
      </c>
      <c r="DO39">
        <v>0</v>
      </c>
      <c r="DP39">
        <v>1</v>
      </c>
      <c r="DQ39">
        <v>0</v>
      </c>
      <c r="DR39">
        <v>0</v>
      </c>
      <c r="DS39">
        <v>0</v>
      </c>
      <c r="DT39">
        <v>1</v>
      </c>
      <c r="DU39">
        <v>0</v>
      </c>
      <c r="DV39">
        <v>1</v>
      </c>
      <c r="DW39">
        <v>1</v>
      </c>
      <c r="DX39">
        <v>0</v>
      </c>
      <c r="DY39">
        <v>0</v>
      </c>
      <c r="DZ39">
        <v>0</v>
      </c>
      <c r="EA39">
        <v>1</v>
      </c>
      <c r="EB39">
        <v>0</v>
      </c>
      <c r="EC39">
        <v>1</v>
      </c>
      <c r="ED39">
        <v>0</v>
      </c>
      <c r="EE39" t="s">
        <v>219</v>
      </c>
      <c r="EF39" t="s">
        <v>219</v>
      </c>
      <c r="EG39" t="s">
        <v>219</v>
      </c>
      <c r="EH39" t="s">
        <v>219</v>
      </c>
      <c r="EI39" t="s">
        <v>219</v>
      </c>
      <c r="EJ39">
        <v>0</v>
      </c>
      <c r="EK39" t="s">
        <v>219</v>
      </c>
      <c r="EL39" t="s">
        <v>219</v>
      </c>
      <c r="EM39" t="s">
        <v>219</v>
      </c>
      <c r="EN39" t="s">
        <v>219</v>
      </c>
      <c r="EO39" t="s">
        <v>219</v>
      </c>
      <c r="EP39">
        <v>1</v>
      </c>
      <c r="EQ39">
        <v>1</v>
      </c>
      <c r="ER39">
        <v>1</v>
      </c>
      <c r="ES39">
        <v>1</v>
      </c>
      <c r="ET39">
        <v>1</v>
      </c>
      <c r="EU39">
        <v>1</v>
      </c>
      <c r="EV39">
        <v>1</v>
      </c>
      <c r="EW39">
        <v>1</v>
      </c>
      <c r="EX39">
        <v>1</v>
      </c>
      <c r="EY39">
        <v>1</v>
      </c>
      <c r="EZ39">
        <v>1</v>
      </c>
      <c r="FA39">
        <v>0</v>
      </c>
      <c r="FB39">
        <v>1</v>
      </c>
      <c r="FC39">
        <v>0</v>
      </c>
      <c r="FD39" t="s">
        <v>219</v>
      </c>
      <c r="FE39" t="s">
        <v>219</v>
      </c>
      <c r="FF39" t="s">
        <v>219</v>
      </c>
      <c r="FG39">
        <v>0</v>
      </c>
      <c r="FH39" t="s">
        <v>219</v>
      </c>
      <c r="FI39" t="s">
        <v>219</v>
      </c>
      <c r="FJ39" t="s">
        <v>219</v>
      </c>
      <c r="FK39" t="s">
        <v>219</v>
      </c>
      <c r="FL39" t="s">
        <v>219</v>
      </c>
      <c r="FM39" t="s">
        <v>219</v>
      </c>
      <c r="FN39">
        <v>0</v>
      </c>
      <c r="FO39">
        <v>0</v>
      </c>
      <c r="FP39" t="s">
        <v>219</v>
      </c>
      <c r="FQ39" t="s">
        <v>219</v>
      </c>
      <c r="FR39" t="s">
        <v>219</v>
      </c>
      <c r="FS39" t="s">
        <v>219</v>
      </c>
      <c r="FT39" t="s">
        <v>219</v>
      </c>
      <c r="FU39" t="s">
        <v>219</v>
      </c>
      <c r="FV39" t="s">
        <v>219</v>
      </c>
      <c r="FW39" t="s">
        <v>219</v>
      </c>
      <c r="FX39" t="s">
        <v>219</v>
      </c>
      <c r="FY39">
        <v>0</v>
      </c>
      <c r="FZ39">
        <v>0</v>
      </c>
      <c r="GA39" t="s">
        <v>219</v>
      </c>
      <c r="GB39" t="s">
        <v>219</v>
      </c>
      <c r="GC39" t="s">
        <v>219</v>
      </c>
      <c r="GD39" t="s">
        <v>219</v>
      </c>
      <c r="GE39" t="s">
        <v>219</v>
      </c>
      <c r="GF39" t="s">
        <v>219</v>
      </c>
      <c r="GG39" t="s">
        <v>219</v>
      </c>
      <c r="GH39" t="s">
        <v>219</v>
      </c>
      <c r="GI39" t="s">
        <v>219</v>
      </c>
      <c r="GJ39" t="s">
        <v>219</v>
      </c>
      <c r="GK39" t="s">
        <v>219</v>
      </c>
      <c r="GL39" t="s">
        <v>219</v>
      </c>
      <c r="GM39" t="s">
        <v>219</v>
      </c>
      <c r="GN39" t="s">
        <v>219</v>
      </c>
      <c r="GO39" t="s">
        <v>219</v>
      </c>
      <c r="GP39" t="s">
        <v>219</v>
      </c>
      <c r="GQ39" t="s">
        <v>219</v>
      </c>
      <c r="GR39" t="s">
        <v>219</v>
      </c>
      <c r="GS39" t="s">
        <v>219</v>
      </c>
      <c r="GT39" t="s">
        <v>219</v>
      </c>
      <c r="GU39" t="s">
        <v>219</v>
      </c>
      <c r="GV39" t="s">
        <v>219</v>
      </c>
      <c r="GW39" t="s">
        <v>219</v>
      </c>
      <c r="GX39" t="s">
        <v>219</v>
      </c>
      <c r="GY39" t="s">
        <v>219</v>
      </c>
      <c r="GZ39" t="s">
        <v>219</v>
      </c>
      <c r="HA39" t="s">
        <v>219</v>
      </c>
      <c r="HB39" t="s">
        <v>219</v>
      </c>
      <c r="HC39" t="s">
        <v>219</v>
      </c>
      <c r="HD39" t="s">
        <v>219</v>
      </c>
      <c r="HE39" t="s">
        <v>219</v>
      </c>
      <c r="HF39" t="s">
        <v>219</v>
      </c>
      <c r="HG39" t="s">
        <v>219</v>
      </c>
      <c r="HH39" t="s">
        <v>219</v>
      </c>
      <c r="HI39" t="s">
        <v>219</v>
      </c>
      <c r="HJ39">
        <v>0</v>
      </c>
    </row>
    <row r="40" spans="1:218">
      <c r="A40" t="s">
        <v>227</v>
      </c>
      <c r="B40" s="1">
        <v>44105</v>
      </c>
      <c r="C40" s="1">
        <v>44196</v>
      </c>
      <c r="D40">
        <v>0</v>
      </c>
      <c r="E40">
        <v>1</v>
      </c>
      <c r="F40">
        <v>0</v>
      </c>
      <c r="G40">
        <v>1</v>
      </c>
      <c r="H40">
        <v>1</v>
      </c>
      <c r="I40">
        <v>1</v>
      </c>
      <c r="J40">
        <v>1</v>
      </c>
      <c r="K40">
        <v>0</v>
      </c>
      <c r="L40">
        <v>0</v>
      </c>
      <c r="M40">
        <v>1</v>
      </c>
      <c r="N40">
        <v>1</v>
      </c>
      <c r="O40">
        <v>0</v>
      </c>
      <c r="P40">
        <v>0</v>
      </c>
      <c r="Q40">
        <v>0</v>
      </c>
      <c r="R40">
        <v>0</v>
      </c>
      <c r="S40">
        <v>0</v>
      </c>
      <c r="T40">
        <v>0</v>
      </c>
      <c r="U40" t="s">
        <v>219</v>
      </c>
      <c r="V40" t="s">
        <v>219</v>
      </c>
      <c r="W40" t="s">
        <v>219</v>
      </c>
      <c r="X40" t="s">
        <v>219</v>
      </c>
      <c r="Y40" t="s">
        <v>219</v>
      </c>
      <c r="Z40" t="s">
        <v>219</v>
      </c>
      <c r="AA40" t="s">
        <v>219</v>
      </c>
      <c r="AB40">
        <v>0</v>
      </c>
      <c r="AC40">
        <v>1</v>
      </c>
      <c r="AD40">
        <v>1</v>
      </c>
      <c r="AE40">
        <v>1</v>
      </c>
      <c r="AF40">
        <v>0</v>
      </c>
      <c r="AG40">
        <v>1</v>
      </c>
      <c r="AH40">
        <v>1</v>
      </c>
      <c r="AI40">
        <v>1</v>
      </c>
      <c r="AJ40">
        <v>0</v>
      </c>
      <c r="AK40">
        <v>0</v>
      </c>
      <c r="AL40">
        <v>1</v>
      </c>
      <c r="AM40">
        <v>1</v>
      </c>
      <c r="AN40">
        <v>1</v>
      </c>
      <c r="AO40">
        <v>0</v>
      </c>
      <c r="AP40">
        <v>1</v>
      </c>
      <c r="AQ40">
        <v>1</v>
      </c>
      <c r="AR40">
        <v>0</v>
      </c>
      <c r="AS40">
        <v>0</v>
      </c>
      <c r="AT40">
        <v>1</v>
      </c>
      <c r="AU40">
        <v>0</v>
      </c>
      <c r="AV40" t="s">
        <v>219</v>
      </c>
      <c r="AW40" t="s">
        <v>219</v>
      </c>
      <c r="AX40">
        <v>1</v>
      </c>
      <c r="AY40">
        <v>1</v>
      </c>
      <c r="AZ40">
        <v>1</v>
      </c>
      <c r="BA40">
        <v>1</v>
      </c>
      <c r="BB40">
        <v>1</v>
      </c>
      <c r="BC40">
        <v>1</v>
      </c>
      <c r="BD40">
        <v>1</v>
      </c>
      <c r="BE40">
        <v>0</v>
      </c>
      <c r="BF40">
        <v>1</v>
      </c>
      <c r="BG40">
        <v>0</v>
      </c>
      <c r="BH40">
        <v>0</v>
      </c>
      <c r="BI40">
        <v>0</v>
      </c>
      <c r="BJ40" t="s">
        <v>219</v>
      </c>
      <c r="BK40" t="s">
        <v>219</v>
      </c>
      <c r="BL40" t="s">
        <v>219</v>
      </c>
      <c r="BM40" t="s">
        <v>219</v>
      </c>
      <c r="BN40" t="s">
        <v>219</v>
      </c>
      <c r="BO40" t="s">
        <v>219</v>
      </c>
      <c r="BP40">
        <v>0</v>
      </c>
      <c r="BQ40">
        <v>1</v>
      </c>
      <c r="BR40">
        <v>0</v>
      </c>
      <c r="BS40" t="s">
        <v>219</v>
      </c>
      <c r="BT40" t="s">
        <v>219</v>
      </c>
      <c r="BU40" t="s">
        <v>219</v>
      </c>
      <c r="BV40" t="s">
        <v>219</v>
      </c>
      <c r="BW40" t="s">
        <v>219</v>
      </c>
      <c r="BX40" t="s">
        <v>219</v>
      </c>
      <c r="BY40" t="s">
        <v>219</v>
      </c>
      <c r="BZ40" t="s">
        <v>219</v>
      </c>
      <c r="CA40" t="s">
        <v>219</v>
      </c>
      <c r="CB40" t="s">
        <v>219</v>
      </c>
      <c r="CC40" t="s">
        <v>219</v>
      </c>
      <c r="CD40" t="s">
        <v>219</v>
      </c>
      <c r="CE40" t="s">
        <v>219</v>
      </c>
      <c r="CF40" t="s">
        <v>219</v>
      </c>
      <c r="CG40" t="s">
        <v>219</v>
      </c>
      <c r="CH40" t="s">
        <v>219</v>
      </c>
      <c r="CI40">
        <v>0</v>
      </c>
      <c r="CJ40">
        <v>0</v>
      </c>
      <c r="CK40">
        <v>0</v>
      </c>
      <c r="CL40">
        <v>0</v>
      </c>
      <c r="CM40">
        <v>0</v>
      </c>
      <c r="CN40">
        <v>0</v>
      </c>
      <c r="CO40">
        <v>0</v>
      </c>
      <c r="CP40">
        <v>0</v>
      </c>
      <c r="CQ40">
        <v>0</v>
      </c>
      <c r="CR40">
        <v>0</v>
      </c>
      <c r="CS40">
        <v>0</v>
      </c>
      <c r="CT40">
        <v>1</v>
      </c>
      <c r="CU40">
        <v>0</v>
      </c>
      <c r="CV40">
        <v>1</v>
      </c>
      <c r="CW40">
        <v>0</v>
      </c>
      <c r="CX40">
        <v>1</v>
      </c>
      <c r="CY40">
        <v>0</v>
      </c>
      <c r="CZ40">
        <v>1</v>
      </c>
      <c r="DA40">
        <v>1</v>
      </c>
      <c r="DB40">
        <v>0</v>
      </c>
      <c r="DC40">
        <v>1</v>
      </c>
      <c r="DD40">
        <v>1</v>
      </c>
      <c r="DE40">
        <v>0</v>
      </c>
      <c r="DF40">
        <v>1</v>
      </c>
      <c r="DG40">
        <v>1</v>
      </c>
      <c r="DH40">
        <v>0</v>
      </c>
      <c r="DI40">
        <v>1</v>
      </c>
      <c r="DJ40">
        <v>0</v>
      </c>
      <c r="DK40">
        <v>1</v>
      </c>
      <c r="DL40">
        <v>1</v>
      </c>
      <c r="DM40">
        <v>1</v>
      </c>
      <c r="DN40">
        <v>0</v>
      </c>
      <c r="DO40">
        <v>0</v>
      </c>
      <c r="DP40">
        <v>1</v>
      </c>
      <c r="DQ40">
        <v>0</v>
      </c>
      <c r="DR40">
        <v>0</v>
      </c>
      <c r="DS40">
        <v>0</v>
      </c>
      <c r="DT40">
        <v>1</v>
      </c>
      <c r="DU40">
        <v>0</v>
      </c>
      <c r="DV40">
        <v>1</v>
      </c>
      <c r="DW40">
        <v>1</v>
      </c>
      <c r="DX40">
        <v>0</v>
      </c>
      <c r="DY40">
        <v>0</v>
      </c>
      <c r="DZ40">
        <v>0</v>
      </c>
      <c r="EA40">
        <v>1</v>
      </c>
      <c r="EB40">
        <v>0</v>
      </c>
      <c r="EC40">
        <v>1</v>
      </c>
      <c r="ED40">
        <v>0</v>
      </c>
      <c r="EE40" t="s">
        <v>219</v>
      </c>
      <c r="EF40" t="s">
        <v>219</v>
      </c>
      <c r="EG40" t="s">
        <v>219</v>
      </c>
      <c r="EH40" t="s">
        <v>219</v>
      </c>
      <c r="EI40" t="s">
        <v>219</v>
      </c>
      <c r="EJ40">
        <v>0</v>
      </c>
      <c r="EK40" t="s">
        <v>219</v>
      </c>
      <c r="EL40" t="s">
        <v>219</v>
      </c>
      <c r="EM40" t="s">
        <v>219</v>
      </c>
      <c r="EN40" t="s">
        <v>219</v>
      </c>
      <c r="EO40" t="s">
        <v>219</v>
      </c>
      <c r="EP40">
        <v>1</v>
      </c>
      <c r="EQ40">
        <v>1</v>
      </c>
      <c r="ER40">
        <v>1</v>
      </c>
      <c r="ES40">
        <v>1</v>
      </c>
      <c r="ET40">
        <v>1</v>
      </c>
      <c r="EU40">
        <v>1</v>
      </c>
      <c r="EV40">
        <v>1</v>
      </c>
      <c r="EW40">
        <v>1</v>
      </c>
      <c r="EX40">
        <v>1</v>
      </c>
      <c r="EY40">
        <v>1</v>
      </c>
      <c r="EZ40">
        <v>1</v>
      </c>
      <c r="FA40">
        <v>0</v>
      </c>
      <c r="FB40">
        <v>1</v>
      </c>
      <c r="FC40">
        <v>0</v>
      </c>
      <c r="FD40" t="s">
        <v>219</v>
      </c>
      <c r="FE40" t="s">
        <v>219</v>
      </c>
      <c r="FF40" t="s">
        <v>219</v>
      </c>
      <c r="FG40">
        <v>0</v>
      </c>
      <c r="FH40" t="s">
        <v>219</v>
      </c>
      <c r="FI40" t="s">
        <v>219</v>
      </c>
      <c r="FJ40" t="s">
        <v>219</v>
      </c>
      <c r="FK40" t="s">
        <v>219</v>
      </c>
      <c r="FL40" t="s">
        <v>219</v>
      </c>
      <c r="FM40" t="s">
        <v>219</v>
      </c>
      <c r="FN40">
        <v>0</v>
      </c>
      <c r="FO40">
        <v>0</v>
      </c>
      <c r="FP40" t="s">
        <v>219</v>
      </c>
      <c r="FQ40" t="s">
        <v>219</v>
      </c>
      <c r="FR40" t="s">
        <v>219</v>
      </c>
      <c r="FS40" t="s">
        <v>219</v>
      </c>
      <c r="FT40" t="s">
        <v>219</v>
      </c>
      <c r="FU40" t="s">
        <v>219</v>
      </c>
      <c r="FV40" t="s">
        <v>219</v>
      </c>
      <c r="FW40" t="s">
        <v>219</v>
      </c>
      <c r="FX40" t="s">
        <v>219</v>
      </c>
      <c r="FY40">
        <v>0</v>
      </c>
      <c r="FZ40">
        <v>0</v>
      </c>
      <c r="GA40" t="s">
        <v>219</v>
      </c>
      <c r="GB40" t="s">
        <v>219</v>
      </c>
      <c r="GC40" t="s">
        <v>219</v>
      </c>
      <c r="GD40" t="s">
        <v>219</v>
      </c>
      <c r="GE40" t="s">
        <v>219</v>
      </c>
      <c r="GF40" t="s">
        <v>219</v>
      </c>
      <c r="GG40" t="s">
        <v>219</v>
      </c>
      <c r="GH40" t="s">
        <v>219</v>
      </c>
      <c r="GI40" t="s">
        <v>219</v>
      </c>
      <c r="GJ40" t="s">
        <v>219</v>
      </c>
      <c r="GK40" t="s">
        <v>219</v>
      </c>
      <c r="GL40" t="s">
        <v>219</v>
      </c>
      <c r="GM40" t="s">
        <v>219</v>
      </c>
      <c r="GN40" t="s">
        <v>219</v>
      </c>
      <c r="GO40" t="s">
        <v>219</v>
      </c>
      <c r="GP40" t="s">
        <v>219</v>
      </c>
      <c r="GQ40" t="s">
        <v>219</v>
      </c>
      <c r="GR40" t="s">
        <v>219</v>
      </c>
      <c r="GS40" t="s">
        <v>219</v>
      </c>
      <c r="GT40" t="s">
        <v>219</v>
      </c>
      <c r="GU40" t="s">
        <v>219</v>
      </c>
      <c r="GV40" t="s">
        <v>219</v>
      </c>
      <c r="GW40" t="s">
        <v>219</v>
      </c>
      <c r="GX40" t="s">
        <v>219</v>
      </c>
      <c r="GY40" t="s">
        <v>219</v>
      </c>
      <c r="GZ40" t="s">
        <v>219</v>
      </c>
      <c r="HA40" t="s">
        <v>219</v>
      </c>
      <c r="HB40" t="s">
        <v>219</v>
      </c>
      <c r="HC40" t="s">
        <v>219</v>
      </c>
      <c r="HD40" t="s">
        <v>219</v>
      </c>
      <c r="HE40" t="s">
        <v>219</v>
      </c>
      <c r="HF40" t="s">
        <v>219</v>
      </c>
      <c r="HG40" t="s">
        <v>219</v>
      </c>
      <c r="HH40" t="s">
        <v>219</v>
      </c>
      <c r="HI40" t="s">
        <v>219</v>
      </c>
      <c r="HJ40">
        <v>0</v>
      </c>
    </row>
    <row r="41" spans="1:218">
      <c r="A41" t="s">
        <v>227</v>
      </c>
      <c r="B41" s="1">
        <v>44197</v>
      </c>
      <c r="C41" s="1">
        <v>44294</v>
      </c>
      <c r="D41">
        <v>0</v>
      </c>
      <c r="E41">
        <v>1</v>
      </c>
      <c r="F41">
        <v>0</v>
      </c>
      <c r="G41">
        <v>1</v>
      </c>
      <c r="H41">
        <v>1</v>
      </c>
      <c r="I41">
        <v>1</v>
      </c>
      <c r="J41">
        <v>1</v>
      </c>
      <c r="K41">
        <v>0</v>
      </c>
      <c r="L41">
        <v>0</v>
      </c>
      <c r="M41">
        <v>1</v>
      </c>
      <c r="N41">
        <v>1</v>
      </c>
      <c r="O41">
        <v>0</v>
      </c>
      <c r="P41">
        <v>0</v>
      </c>
      <c r="Q41">
        <v>0</v>
      </c>
      <c r="R41">
        <v>0</v>
      </c>
      <c r="S41">
        <v>0</v>
      </c>
      <c r="T41">
        <v>0</v>
      </c>
      <c r="U41" t="s">
        <v>219</v>
      </c>
      <c r="V41" t="s">
        <v>219</v>
      </c>
      <c r="W41" t="s">
        <v>219</v>
      </c>
      <c r="X41" t="s">
        <v>219</v>
      </c>
      <c r="Y41" t="s">
        <v>219</v>
      </c>
      <c r="Z41" t="s">
        <v>219</v>
      </c>
      <c r="AA41" t="s">
        <v>219</v>
      </c>
      <c r="AB41">
        <v>0</v>
      </c>
      <c r="AC41">
        <v>1</v>
      </c>
      <c r="AD41">
        <v>1</v>
      </c>
      <c r="AE41">
        <v>1</v>
      </c>
      <c r="AF41">
        <v>0</v>
      </c>
      <c r="AG41">
        <v>1</v>
      </c>
      <c r="AH41">
        <v>1</v>
      </c>
      <c r="AI41">
        <v>1</v>
      </c>
      <c r="AJ41">
        <v>0</v>
      </c>
      <c r="AK41">
        <v>0</v>
      </c>
      <c r="AL41">
        <v>1</v>
      </c>
      <c r="AM41">
        <v>1</v>
      </c>
      <c r="AN41">
        <v>1</v>
      </c>
      <c r="AO41">
        <v>0</v>
      </c>
      <c r="AP41">
        <v>1</v>
      </c>
      <c r="AQ41">
        <v>1</v>
      </c>
      <c r="AR41">
        <v>0</v>
      </c>
      <c r="AS41">
        <v>0</v>
      </c>
      <c r="AT41">
        <v>1</v>
      </c>
      <c r="AU41">
        <v>0</v>
      </c>
      <c r="AV41" t="s">
        <v>219</v>
      </c>
      <c r="AW41" t="s">
        <v>219</v>
      </c>
      <c r="AX41">
        <v>1</v>
      </c>
      <c r="AY41">
        <v>1</v>
      </c>
      <c r="AZ41">
        <v>1</v>
      </c>
      <c r="BA41">
        <v>1</v>
      </c>
      <c r="BB41">
        <v>1</v>
      </c>
      <c r="BC41">
        <v>1</v>
      </c>
      <c r="BD41">
        <v>1</v>
      </c>
      <c r="BE41">
        <v>0</v>
      </c>
      <c r="BF41">
        <v>1</v>
      </c>
      <c r="BG41">
        <v>0</v>
      </c>
      <c r="BH41">
        <v>1</v>
      </c>
      <c r="BI41">
        <v>0</v>
      </c>
      <c r="BJ41" t="s">
        <v>219</v>
      </c>
      <c r="BK41" t="s">
        <v>219</v>
      </c>
      <c r="BL41" t="s">
        <v>219</v>
      </c>
      <c r="BM41" t="s">
        <v>219</v>
      </c>
      <c r="BN41" t="s">
        <v>219</v>
      </c>
      <c r="BO41" t="s">
        <v>219</v>
      </c>
      <c r="BP41">
        <v>0</v>
      </c>
      <c r="BQ41">
        <v>1</v>
      </c>
      <c r="BR41">
        <v>0</v>
      </c>
      <c r="BS41" t="s">
        <v>219</v>
      </c>
      <c r="BT41" t="s">
        <v>219</v>
      </c>
      <c r="BU41" t="s">
        <v>219</v>
      </c>
      <c r="BV41" t="s">
        <v>219</v>
      </c>
      <c r="BW41" t="s">
        <v>219</v>
      </c>
      <c r="BX41" t="s">
        <v>219</v>
      </c>
      <c r="BY41" t="s">
        <v>219</v>
      </c>
      <c r="BZ41" t="s">
        <v>219</v>
      </c>
      <c r="CA41" t="s">
        <v>219</v>
      </c>
      <c r="CB41" t="s">
        <v>219</v>
      </c>
      <c r="CC41" t="s">
        <v>219</v>
      </c>
      <c r="CD41" t="s">
        <v>219</v>
      </c>
      <c r="CE41" t="s">
        <v>219</v>
      </c>
      <c r="CF41" t="s">
        <v>219</v>
      </c>
      <c r="CG41" t="s">
        <v>219</v>
      </c>
      <c r="CH41" t="s">
        <v>219</v>
      </c>
      <c r="CI41">
        <v>0</v>
      </c>
      <c r="CJ41">
        <v>0</v>
      </c>
      <c r="CK41">
        <v>0</v>
      </c>
      <c r="CL41">
        <v>0</v>
      </c>
      <c r="CM41">
        <v>0</v>
      </c>
      <c r="CN41">
        <v>0</v>
      </c>
      <c r="CO41">
        <v>0</v>
      </c>
      <c r="CP41">
        <v>0</v>
      </c>
      <c r="CQ41">
        <v>0</v>
      </c>
      <c r="CR41">
        <v>0</v>
      </c>
      <c r="CS41">
        <v>0</v>
      </c>
      <c r="CT41">
        <v>1</v>
      </c>
      <c r="CU41">
        <v>0</v>
      </c>
      <c r="CV41">
        <v>1</v>
      </c>
      <c r="CW41">
        <v>0</v>
      </c>
      <c r="CX41">
        <v>1</v>
      </c>
      <c r="CY41">
        <v>0</v>
      </c>
      <c r="CZ41">
        <v>1</v>
      </c>
      <c r="DA41">
        <v>1</v>
      </c>
      <c r="DB41">
        <v>0</v>
      </c>
      <c r="DC41">
        <v>1</v>
      </c>
      <c r="DD41">
        <v>1</v>
      </c>
      <c r="DE41">
        <v>0</v>
      </c>
      <c r="DF41">
        <v>1</v>
      </c>
      <c r="DG41">
        <v>1</v>
      </c>
      <c r="DH41">
        <v>0</v>
      </c>
      <c r="DI41">
        <v>1</v>
      </c>
      <c r="DJ41">
        <v>0</v>
      </c>
      <c r="DK41">
        <v>1</v>
      </c>
      <c r="DL41">
        <v>1</v>
      </c>
      <c r="DM41">
        <v>1</v>
      </c>
      <c r="DN41">
        <v>0</v>
      </c>
      <c r="DO41">
        <v>0</v>
      </c>
      <c r="DP41">
        <v>1</v>
      </c>
      <c r="DQ41">
        <v>0</v>
      </c>
      <c r="DR41">
        <v>0</v>
      </c>
      <c r="DS41">
        <v>0</v>
      </c>
      <c r="DT41">
        <v>1</v>
      </c>
      <c r="DU41">
        <v>0</v>
      </c>
      <c r="DV41">
        <v>1</v>
      </c>
      <c r="DW41">
        <v>1</v>
      </c>
      <c r="DX41">
        <v>0</v>
      </c>
      <c r="DY41">
        <v>0</v>
      </c>
      <c r="DZ41">
        <v>0</v>
      </c>
      <c r="EA41">
        <v>1</v>
      </c>
      <c r="EB41">
        <v>0</v>
      </c>
      <c r="EC41">
        <v>1</v>
      </c>
      <c r="ED41">
        <v>0</v>
      </c>
      <c r="EE41" t="s">
        <v>219</v>
      </c>
      <c r="EF41" t="s">
        <v>219</v>
      </c>
      <c r="EG41" t="s">
        <v>219</v>
      </c>
      <c r="EH41" t="s">
        <v>219</v>
      </c>
      <c r="EI41" t="s">
        <v>219</v>
      </c>
      <c r="EJ41">
        <v>0</v>
      </c>
      <c r="EK41" t="s">
        <v>219</v>
      </c>
      <c r="EL41" t="s">
        <v>219</v>
      </c>
      <c r="EM41" t="s">
        <v>219</v>
      </c>
      <c r="EN41" t="s">
        <v>219</v>
      </c>
      <c r="EO41" t="s">
        <v>219</v>
      </c>
      <c r="EP41">
        <v>1</v>
      </c>
      <c r="EQ41">
        <v>1</v>
      </c>
      <c r="ER41">
        <v>1</v>
      </c>
      <c r="ES41">
        <v>1</v>
      </c>
      <c r="ET41">
        <v>1</v>
      </c>
      <c r="EU41">
        <v>1</v>
      </c>
      <c r="EV41">
        <v>1</v>
      </c>
      <c r="EW41">
        <v>1</v>
      </c>
      <c r="EX41">
        <v>1</v>
      </c>
      <c r="EY41">
        <v>1</v>
      </c>
      <c r="EZ41">
        <v>1</v>
      </c>
      <c r="FA41">
        <v>0</v>
      </c>
      <c r="FB41">
        <v>1</v>
      </c>
      <c r="FC41">
        <v>0</v>
      </c>
      <c r="FD41" t="s">
        <v>219</v>
      </c>
      <c r="FE41" t="s">
        <v>219</v>
      </c>
      <c r="FF41" t="s">
        <v>219</v>
      </c>
      <c r="FG41">
        <v>0</v>
      </c>
      <c r="FH41" t="s">
        <v>219</v>
      </c>
      <c r="FI41" t="s">
        <v>219</v>
      </c>
      <c r="FJ41" t="s">
        <v>219</v>
      </c>
      <c r="FK41" t="s">
        <v>219</v>
      </c>
      <c r="FL41" t="s">
        <v>219</v>
      </c>
      <c r="FM41" t="s">
        <v>219</v>
      </c>
      <c r="FN41">
        <v>0</v>
      </c>
      <c r="FO41">
        <v>0</v>
      </c>
      <c r="FP41" t="s">
        <v>219</v>
      </c>
      <c r="FQ41" t="s">
        <v>219</v>
      </c>
      <c r="FR41" t="s">
        <v>219</v>
      </c>
      <c r="FS41" t="s">
        <v>219</v>
      </c>
      <c r="FT41" t="s">
        <v>219</v>
      </c>
      <c r="FU41" t="s">
        <v>219</v>
      </c>
      <c r="FV41" t="s">
        <v>219</v>
      </c>
      <c r="FW41" t="s">
        <v>219</v>
      </c>
      <c r="FX41" t="s">
        <v>219</v>
      </c>
      <c r="FY41">
        <v>0</v>
      </c>
      <c r="FZ41">
        <v>0</v>
      </c>
      <c r="GA41" t="s">
        <v>219</v>
      </c>
      <c r="GB41" t="s">
        <v>219</v>
      </c>
      <c r="GC41" t="s">
        <v>219</v>
      </c>
      <c r="GD41" t="s">
        <v>219</v>
      </c>
      <c r="GE41" t="s">
        <v>219</v>
      </c>
      <c r="GF41" t="s">
        <v>219</v>
      </c>
      <c r="GG41" t="s">
        <v>219</v>
      </c>
      <c r="GH41" t="s">
        <v>219</v>
      </c>
      <c r="GI41" t="s">
        <v>219</v>
      </c>
      <c r="GJ41" t="s">
        <v>219</v>
      </c>
      <c r="GK41" t="s">
        <v>219</v>
      </c>
      <c r="GL41" t="s">
        <v>219</v>
      </c>
      <c r="GM41" t="s">
        <v>219</v>
      </c>
      <c r="GN41" t="s">
        <v>219</v>
      </c>
      <c r="GO41" t="s">
        <v>219</v>
      </c>
      <c r="GP41" t="s">
        <v>219</v>
      </c>
      <c r="GQ41" t="s">
        <v>219</v>
      </c>
      <c r="GR41" t="s">
        <v>219</v>
      </c>
      <c r="GS41" t="s">
        <v>219</v>
      </c>
      <c r="GT41" t="s">
        <v>219</v>
      </c>
      <c r="GU41" t="s">
        <v>219</v>
      </c>
      <c r="GV41" t="s">
        <v>219</v>
      </c>
      <c r="GW41" t="s">
        <v>219</v>
      </c>
      <c r="GX41" t="s">
        <v>219</v>
      </c>
      <c r="GY41" t="s">
        <v>219</v>
      </c>
      <c r="GZ41" t="s">
        <v>219</v>
      </c>
      <c r="HA41" t="s">
        <v>219</v>
      </c>
      <c r="HB41" t="s">
        <v>219</v>
      </c>
      <c r="HC41" t="s">
        <v>219</v>
      </c>
      <c r="HD41" t="s">
        <v>219</v>
      </c>
      <c r="HE41" t="s">
        <v>219</v>
      </c>
      <c r="HF41" t="s">
        <v>219</v>
      </c>
      <c r="HG41" t="s">
        <v>219</v>
      </c>
      <c r="HH41" t="s">
        <v>219</v>
      </c>
      <c r="HI41" t="s">
        <v>219</v>
      </c>
      <c r="HJ41">
        <v>0</v>
      </c>
    </row>
    <row r="42" spans="1:218">
      <c r="A42" t="s">
        <v>227</v>
      </c>
      <c r="B42" s="1">
        <v>44295</v>
      </c>
      <c r="C42" s="1">
        <v>44304</v>
      </c>
      <c r="D42">
        <v>0</v>
      </c>
      <c r="E42">
        <v>1</v>
      </c>
      <c r="F42">
        <v>0</v>
      </c>
      <c r="G42">
        <v>1</v>
      </c>
      <c r="H42">
        <v>1</v>
      </c>
      <c r="I42">
        <v>1</v>
      </c>
      <c r="J42">
        <v>1</v>
      </c>
      <c r="K42">
        <v>0</v>
      </c>
      <c r="L42">
        <v>0</v>
      </c>
      <c r="M42">
        <v>1</v>
      </c>
      <c r="N42">
        <v>1</v>
      </c>
      <c r="O42">
        <v>0</v>
      </c>
      <c r="P42">
        <v>0</v>
      </c>
      <c r="Q42">
        <v>0</v>
      </c>
      <c r="R42">
        <v>0</v>
      </c>
      <c r="S42">
        <v>0</v>
      </c>
      <c r="T42">
        <v>0</v>
      </c>
      <c r="U42" t="s">
        <v>219</v>
      </c>
      <c r="V42" t="s">
        <v>219</v>
      </c>
      <c r="W42" t="s">
        <v>219</v>
      </c>
      <c r="X42" t="s">
        <v>219</v>
      </c>
      <c r="Y42" t="s">
        <v>219</v>
      </c>
      <c r="Z42" t="s">
        <v>219</v>
      </c>
      <c r="AA42" t="s">
        <v>219</v>
      </c>
      <c r="AB42">
        <v>0</v>
      </c>
      <c r="AC42">
        <v>1</v>
      </c>
      <c r="AD42">
        <v>1</v>
      </c>
      <c r="AE42">
        <v>1</v>
      </c>
      <c r="AF42">
        <v>0</v>
      </c>
      <c r="AG42">
        <v>1</v>
      </c>
      <c r="AH42">
        <v>1</v>
      </c>
      <c r="AI42">
        <v>1</v>
      </c>
      <c r="AJ42">
        <v>0</v>
      </c>
      <c r="AK42">
        <v>0</v>
      </c>
      <c r="AL42">
        <v>1</v>
      </c>
      <c r="AM42">
        <v>1</v>
      </c>
      <c r="AN42">
        <v>1</v>
      </c>
      <c r="AO42">
        <v>0</v>
      </c>
      <c r="AP42">
        <v>1</v>
      </c>
      <c r="AQ42">
        <v>1</v>
      </c>
      <c r="AR42">
        <v>0</v>
      </c>
      <c r="AS42">
        <v>0</v>
      </c>
      <c r="AT42">
        <v>1</v>
      </c>
      <c r="AU42">
        <v>0</v>
      </c>
      <c r="AV42" t="s">
        <v>219</v>
      </c>
      <c r="AW42" t="s">
        <v>219</v>
      </c>
      <c r="AX42">
        <v>1</v>
      </c>
      <c r="AY42">
        <v>1</v>
      </c>
      <c r="AZ42">
        <v>1</v>
      </c>
      <c r="BA42">
        <v>1</v>
      </c>
      <c r="BB42">
        <v>1</v>
      </c>
      <c r="BC42">
        <v>1</v>
      </c>
      <c r="BD42">
        <v>1</v>
      </c>
      <c r="BE42">
        <v>0</v>
      </c>
      <c r="BF42">
        <v>1</v>
      </c>
      <c r="BG42">
        <v>0</v>
      </c>
      <c r="BH42">
        <v>1</v>
      </c>
      <c r="BI42">
        <v>0</v>
      </c>
      <c r="BJ42" t="s">
        <v>219</v>
      </c>
      <c r="BK42" t="s">
        <v>219</v>
      </c>
      <c r="BL42" t="s">
        <v>219</v>
      </c>
      <c r="BM42" t="s">
        <v>219</v>
      </c>
      <c r="BN42" t="s">
        <v>219</v>
      </c>
      <c r="BO42" t="s">
        <v>219</v>
      </c>
      <c r="BP42">
        <v>0</v>
      </c>
      <c r="BQ42">
        <v>1</v>
      </c>
      <c r="BR42">
        <v>0</v>
      </c>
      <c r="BS42" t="s">
        <v>219</v>
      </c>
      <c r="BT42" t="s">
        <v>219</v>
      </c>
      <c r="BU42" t="s">
        <v>219</v>
      </c>
      <c r="BV42" t="s">
        <v>219</v>
      </c>
      <c r="BW42" t="s">
        <v>219</v>
      </c>
      <c r="BX42" t="s">
        <v>219</v>
      </c>
      <c r="BY42" t="s">
        <v>219</v>
      </c>
      <c r="BZ42" t="s">
        <v>219</v>
      </c>
      <c r="CA42" t="s">
        <v>219</v>
      </c>
      <c r="CB42" t="s">
        <v>219</v>
      </c>
      <c r="CC42" t="s">
        <v>219</v>
      </c>
      <c r="CD42" t="s">
        <v>219</v>
      </c>
      <c r="CE42" t="s">
        <v>219</v>
      </c>
      <c r="CF42" t="s">
        <v>219</v>
      </c>
      <c r="CG42" t="s">
        <v>219</v>
      </c>
      <c r="CH42" t="s">
        <v>219</v>
      </c>
      <c r="CI42">
        <v>0</v>
      </c>
      <c r="CJ42">
        <v>0</v>
      </c>
      <c r="CK42">
        <v>0</v>
      </c>
      <c r="CL42">
        <v>0</v>
      </c>
      <c r="CM42">
        <v>0</v>
      </c>
      <c r="CN42">
        <v>0</v>
      </c>
      <c r="CO42">
        <v>0</v>
      </c>
      <c r="CP42">
        <v>0</v>
      </c>
      <c r="CQ42">
        <v>0</v>
      </c>
      <c r="CR42">
        <v>0</v>
      </c>
      <c r="CS42">
        <v>0</v>
      </c>
      <c r="CT42">
        <v>1</v>
      </c>
      <c r="CU42">
        <v>0</v>
      </c>
      <c r="CV42">
        <v>1</v>
      </c>
      <c r="CW42">
        <v>0</v>
      </c>
      <c r="CX42">
        <v>1</v>
      </c>
      <c r="CY42">
        <v>0</v>
      </c>
      <c r="CZ42">
        <v>1</v>
      </c>
      <c r="DA42">
        <v>1</v>
      </c>
      <c r="DB42">
        <v>0</v>
      </c>
      <c r="DC42">
        <v>1</v>
      </c>
      <c r="DD42">
        <v>1</v>
      </c>
      <c r="DE42">
        <v>0</v>
      </c>
      <c r="DF42">
        <v>1</v>
      </c>
      <c r="DG42">
        <v>1</v>
      </c>
      <c r="DH42">
        <v>0</v>
      </c>
      <c r="DI42">
        <v>1</v>
      </c>
      <c r="DJ42">
        <v>0</v>
      </c>
      <c r="DK42">
        <v>1</v>
      </c>
      <c r="DL42">
        <v>1</v>
      </c>
      <c r="DM42">
        <v>1</v>
      </c>
      <c r="DN42">
        <v>0</v>
      </c>
      <c r="DO42">
        <v>0</v>
      </c>
      <c r="DP42">
        <v>1</v>
      </c>
      <c r="DQ42">
        <v>0</v>
      </c>
      <c r="DR42">
        <v>0</v>
      </c>
      <c r="DS42">
        <v>0</v>
      </c>
      <c r="DT42">
        <v>1</v>
      </c>
      <c r="DU42">
        <v>0</v>
      </c>
      <c r="DV42">
        <v>1</v>
      </c>
      <c r="DW42">
        <v>1</v>
      </c>
      <c r="DX42">
        <v>0</v>
      </c>
      <c r="DY42">
        <v>0</v>
      </c>
      <c r="DZ42">
        <v>0</v>
      </c>
      <c r="EA42">
        <v>1</v>
      </c>
      <c r="EB42">
        <v>0</v>
      </c>
      <c r="EC42">
        <v>1</v>
      </c>
      <c r="ED42">
        <v>0</v>
      </c>
      <c r="EE42" t="s">
        <v>219</v>
      </c>
      <c r="EF42" t="s">
        <v>219</v>
      </c>
      <c r="EG42" t="s">
        <v>219</v>
      </c>
      <c r="EH42" t="s">
        <v>219</v>
      </c>
      <c r="EI42" t="s">
        <v>219</v>
      </c>
      <c r="EJ42">
        <v>0</v>
      </c>
      <c r="EK42" t="s">
        <v>219</v>
      </c>
      <c r="EL42" t="s">
        <v>219</v>
      </c>
      <c r="EM42" t="s">
        <v>219</v>
      </c>
      <c r="EN42" t="s">
        <v>219</v>
      </c>
      <c r="EO42" t="s">
        <v>219</v>
      </c>
      <c r="EP42">
        <v>1</v>
      </c>
      <c r="EQ42">
        <v>1</v>
      </c>
      <c r="ER42">
        <v>1</v>
      </c>
      <c r="ES42">
        <v>1</v>
      </c>
      <c r="ET42">
        <v>1</v>
      </c>
      <c r="EU42">
        <v>1</v>
      </c>
      <c r="EV42">
        <v>1</v>
      </c>
      <c r="EW42">
        <v>1</v>
      </c>
      <c r="EX42">
        <v>1</v>
      </c>
      <c r="EY42">
        <v>1</v>
      </c>
      <c r="EZ42">
        <v>1</v>
      </c>
      <c r="FA42">
        <v>0</v>
      </c>
      <c r="FB42">
        <v>1</v>
      </c>
      <c r="FC42">
        <v>0</v>
      </c>
      <c r="FD42" t="s">
        <v>219</v>
      </c>
      <c r="FE42" t="s">
        <v>219</v>
      </c>
      <c r="FF42" t="s">
        <v>219</v>
      </c>
      <c r="FG42">
        <v>0</v>
      </c>
      <c r="FH42" t="s">
        <v>219</v>
      </c>
      <c r="FI42" t="s">
        <v>219</v>
      </c>
      <c r="FJ42" t="s">
        <v>219</v>
      </c>
      <c r="FK42" t="s">
        <v>219</v>
      </c>
      <c r="FL42" t="s">
        <v>219</v>
      </c>
      <c r="FM42" t="s">
        <v>219</v>
      </c>
      <c r="FN42">
        <v>0</v>
      </c>
      <c r="FO42">
        <v>0</v>
      </c>
      <c r="FP42" t="s">
        <v>219</v>
      </c>
      <c r="FQ42" t="s">
        <v>219</v>
      </c>
      <c r="FR42" t="s">
        <v>219</v>
      </c>
      <c r="FS42" t="s">
        <v>219</v>
      </c>
      <c r="FT42" t="s">
        <v>219</v>
      </c>
      <c r="FU42" t="s">
        <v>219</v>
      </c>
      <c r="FV42" t="s">
        <v>219</v>
      </c>
      <c r="FW42" t="s">
        <v>219</v>
      </c>
      <c r="FX42" t="s">
        <v>219</v>
      </c>
      <c r="FY42">
        <v>0</v>
      </c>
      <c r="FZ42">
        <v>0</v>
      </c>
      <c r="GA42" t="s">
        <v>219</v>
      </c>
      <c r="GB42" t="s">
        <v>219</v>
      </c>
      <c r="GC42" t="s">
        <v>219</v>
      </c>
      <c r="GD42" t="s">
        <v>219</v>
      </c>
      <c r="GE42" t="s">
        <v>219</v>
      </c>
      <c r="GF42" t="s">
        <v>219</v>
      </c>
      <c r="GG42" t="s">
        <v>219</v>
      </c>
      <c r="GH42" t="s">
        <v>219</v>
      </c>
      <c r="GI42" t="s">
        <v>219</v>
      </c>
      <c r="GJ42" t="s">
        <v>219</v>
      </c>
      <c r="GK42" t="s">
        <v>219</v>
      </c>
      <c r="GL42" t="s">
        <v>219</v>
      </c>
      <c r="GM42" t="s">
        <v>219</v>
      </c>
      <c r="GN42" t="s">
        <v>219</v>
      </c>
      <c r="GO42" t="s">
        <v>219</v>
      </c>
      <c r="GP42" t="s">
        <v>219</v>
      </c>
      <c r="GQ42" t="s">
        <v>219</v>
      </c>
      <c r="GR42" t="s">
        <v>219</v>
      </c>
      <c r="GS42" t="s">
        <v>219</v>
      </c>
      <c r="GT42" t="s">
        <v>219</v>
      </c>
      <c r="GU42" t="s">
        <v>219</v>
      </c>
      <c r="GV42" t="s">
        <v>219</v>
      </c>
      <c r="GW42" t="s">
        <v>219</v>
      </c>
      <c r="GX42" t="s">
        <v>219</v>
      </c>
      <c r="GY42" t="s">
        <v>219</v>
      </c>
      <c r="GZ42" t="s">
        <v>219</v>
      </c>
      <c r="HA42" t="s">
        <v>219</v>
      </c>
      <c r="HB42" t="s">
        <v>219</v>
      </c>
      <c r="HC42" t="s">
        <v>219</v>
      </c>
      <c r="HD42" t="s">
        <v>219</v>
      </c>
      <c r="HE42" t="s">
        <v>219</v>
      </c>
      <c r="HF42" t="s">
        <v>219</v>
      </c>
      <c r="HG42" t="s">
        <v>219</v>
      </c>
      <c r="HH42" t="s">
        <v>219</v>
      </c>
      <c r="HI42" t="s">
        <v>219</v>
      </c>
      <c r="HJ42">
        <v>0</v>
      </c>
    </row>
    <row r="43" spans="1:218">
      <c r="A43" t="s">
        <v>227</v>
      </c>
      <c r="B43" s="1">
        <v>44305</v>
      </c>
      <c r="C43" s="1">
        <v>44377</v>
      </c>
      <c r="D43">
        <v>0</v>
      </c>
      <c r="E43">
        <v>1</v>
      </c>
      <c r="F43">
        <v>0</v>
      </c>
      <c r="G43">
        <v>1</v>
      </c>
      <c r="H43">
        <v>1</v>
      </c>
      <c r="I43">
        <v>1</v>
      </c>
      <c r="J43">
        <v>1</v>
      </c>
      <c r="K43">
        <v>0</v>
      </c>
      <c r="L43">
        <v>0</v>
      </c>
      <c r="M43">
        <v>1</v>
      </c>
      <c r="N43">
        <v>1</v>
      </c>
      <c r="O43">
        <v>0</v>
      </c>
      <c r="P43">
        <v>0</v>
      </c>
      <c r="Q43">
        <v>1</v>
      </c>
      <c r="R43">
        <v>0</v>
      </c>
      <c r="S43">
        <v>0</v>
      </c>
      <c r="T43">
        <v>0</v>
      </c>
      <c r="U43" t="s">
        <v>219</v>
      </c>
      <c r="V43" t="s">
        <v>219</v>
      </c>
      <c r="W43" t="s">
        <v>219</v>
      </c>
      <c r="X43" t="s">
        <v>219</v>
      </c>
      <c r="Y43" t="s">
        <v>219</v>
      </c>
      <c r="Z43" t="s">
        <v>219</v>
      </c>
      <c r="AA43" t="s">
        <v>219</v>
      </c>
      <c r="AB43">
        <v>0</v>
      </c>
      <c r="AC43">
        <v>1</v>
      </c>
      <c r="AD43">
        <v>1</v>
      </c>
      <c r="AE43">
        <v>1</v>
      </c>
      <c r="AF43">
        <v>0</v>
      </c>
      <c r="AG43">
        <v>1</v>
      </c>
      <c r="AH43">
        <v>1</v>
      </c>
      <c r="AI43">
        <v>1</v>
      </c>
      <c r="AJ43">
        <v>0</v>
      </c>
      <c r="AK43">
        <v>0</v>
      </c>
      <c r="AL43">
        <v>1</v>
      </c>
      <c r="AM43">
        <v>1</v>
      </c>
      <c r="AN43">
        <v>1</v>
      </c>
      <c r="AO43">
        <v>0</v>
      </c>
      <c r="AP43">
        <v>1</v>
      </c>
      <c r="AQ43">
        <v>1</v>
      </c>
      <c r="AR43">
        <v>0</v>
      </c>
      <c r="AS43">
        <v>0</v>
      </c>
      <c r="AT43">
        <v>1</v>
      </c>
      <c r="AU43">
        <v>0</v>
      </c>
      <c r="AV43" t="s">
        <v>219</v>
      </c>
      <c r="AW43" t="s">
        <v>219</v>
      </c>
      <c r="AX43">
        <v>1</v>
      </c>
      <c r="AY43">
        <v>1</v>
      </c>
      <c r="AZ43">
        <v>1</v>
      </c>
      <c r="BA43">
        <v>1</v>
      </c>
      <c r="BB43">
        <v>1</v>
      </c>
      <c r="BC43">
        <v>1</v>
      </c>
      <c r="BD43">
        <v>1</v>
      </c>
      <c r="BE43">
        <v>0</v>
      </c>
      <c r="BF43">
        <v>1</v>
      </c>
      <c r="BG43">
        <v>0</v>
      </c>
      <c r="BH43">
        <v>1</v>
      </c>
      <c r="BI43">
        <v>0</v>
      </c>
      <c r="BJ43" t="s">
        <v>219</v>
      </c>
      <c r="BK43" t="s">
        <v>219</v>
      </c>
      <c r="BL43" t="s">
        <v>219</v>
      </c>
      <c r="BM43" t="s">
        <v>219</v>
      </c>
      <c r="BN43" t="s">
        <v>219</v>
      </c>
      <c r="BO43" t="s">
        <v>219</v>
      </c>
      <c r="BP43">
        <v>0</v>
      </c>
      <c r="BQ43">
        <v>1</v>
      </c>
      <c r="BR43">
        <v>0</v>
      </c>
      <c r="BS43" t="s">
        <v>219</v>
      </c>
      <c r="BT43" t="s">
        <v>219</v>
      </c>
      <c r="BU43" t="s">
        <v>219</v>
      </c>
      <c r="BV43" t="s">
        <v>219</v>
      </c>
      <c r="BW43" t="s">
        <v>219</v>
      </c>
      <c r="BX43" t="s">
        <v>219</v>
      </c>
      <c r="BY43" t="s">
        <v>219</v>
      </c>
      <c r="BZ43" t="s">
        <v>219</v>
      </c>
      <c r="CA43" t="s">
        <v>219</v>
      </c>
      <c r="CB43" t="s">
        <v>219</v>
      </c>
      <c r="CC43" t="s">
        <v>219</v>
      </c>
      <c r="CD43" t="s">
        <v>219</v>
      </c>
      <c r="CE43" t="s">
        <v>219</v>
      </c>
      <c r="CF43" t="s">
        <v>219</v>
      </c>
      <c r="CG43" t="s">
        <v>219</v>
      </c>
      <c r="CH43" t="s">
        <v>219</v>
      </c>
      <c r="CI43">
        <v>0</v>
      </c>
      <c r="CJ43">
        <v>0</v>
      </c>
      <c r="CK43">
        <v>0</v>
      </c>
      <c r="CL43">
        <v>0</v>
      </c>
      <c r="CM43">
        <v>0</v>
      </c>
      <c r="CN43">
        <v>0</v>
      </c>
      <c r="CO43">
        <v>0</v>
      </c>
      <c r="CP43">
        <v>0</v>
      </c>
      <c r="CQ43">
        <v>0</v>
      </c>
      <c r="CR43">
        <v>0</v>
      </c>
      <c r="CS43">
        <v>0</v>
      </c>
      <c r="CT43">
        <v>1</v>
      </c>
      <c r="CU43">
        <v>0</v>
      </c>
      <c r="CV43">
        <v>1</v>
      </c>
      <c r="CW43">
        <v>0</v>
      </c>
      <c r="CX43">
        <v>1</v>
      </c>
      <c r="CY43">
        <v>0</v>
      </c>
      <c r="CZ43">
        <v>1</v>
      </c>
      <c r="DA43">
        <v>1</v>
      </c>
      <c r="DB43">
        <v>0</v>
      </c>
      <c r="DC43">
        <v>1</v>
      </c>
      <c r="DD43">
        <v>1</v>
      </c>
      <c r="DE43">
        <v>0</v>
      </c>
      <c r="DF43">
        <v>1</v>
      </c>
      <c r="DG43">
        <v>1</v>
      </c>
      <c r="DH43">
        <v>0</v>
      </c>
      <c r="DI43">
        <v>1</v>
      </c>
      <c r="DJ43">
        <v>0</v>
      </c>
      <c r="DK43">
        <v>1</v>
      </c>
      <c r="DL43">
        <v>1</v>
      </c>
      <c r="DM43">
        <v>1</v>
      </c>
      <c r="DN43">
        <v>0</v>
      </c>
      <c r="DO43">
        <v>0</v>
      </c>
      <c r="DP43">
        <v>1</v>
      </c>
      <c r="DQ43">
        <v>0</v>
      </c>
      <c r="DR43">
        <v>0</v>
      </c>
      <c r="DS43">
        <v>0</v>
      </c>
      <c r="DT43">
        <v>1</v>
      </c>
      <c r="DU43">
        <v>0</v>
      </c>
      <c r="DV43">
        <v>1</v>
      </c>
      <c r="DW43">
        <v>1</v>
      </c>
      <c r="DX43">
        <v>0</v>
      </c>
      <c r="DY43">
        <v>0</v>
      </c>
      <c r="DZ43">
        <v>0</v>
      </c>
      <c r="EA43">
        <v>1</v>
      </c>
      <c r="EB43">
        <v>0</v>
      </c>
      <c r="EC43">
        <v>1</v>
      </c>
      <c r="ED43">
        <v>0</v>
      </c>
      <c r="EE43" t="s">
        <v>219</v>
      </c>
      <c r="EF43" t="s">
        <v>219</v>
      </c>
      <c r="EG43" t="s">
        <v>219</v>
      </c>
      <c r="EH43" t="s">
        <v>219</v>
      </c>
      <c r="EI43" t="s">
        <v>219</v>
      </c>
      <c r="EJ43">
        <v>0</v>
      </c>
      <c r="EK43" t="s">
        <v>219</v>
      </c>
      <c r="EL43" t="s">
        <v>219</v>
      </c>
      <c r="EM43" t="s">
        <v>219</v>
      </c>
      <c r="EN43" t="s">
        <v>219</v>
      </c>
      <c r="EO43" t="s">
        <v>219</v>
      </c>
      <c r="EP43">
        <v>1</v>
      </c>
      <c r="EQ43">
        <v>1</v>
      </c>
      <c r="ER43">
        <v>1</v>
      </c>
      <c r="ES43">
        <v>1</v>
      </c>
      <c r="ET43">
        <v>1</v>
      </c>
      <c r="EU43">
        <v>1</v>
      </c>
      <c r="EV43">
        <v>1</v>
      </c>
      <c r="EW43">
        <v>1</v>
      </c>
      <c r="EX43">
        <v>1</v>
      </c>
      <c r="EY43">
        <v>1</v>
      </c>
      <c r="EZ43">
        <v>1</v>
      </c>
      <c r="FA43">
        <v>0</v>
      </c>
      <c r="FB43">
        <v>1</v>
      </c>
      <c r="FC43">
        <v>0</v>
      </c>
      <c r="FD43" t="s">
        <v>219</v>
      </c>
      <c r="FE43" t="s">
        <v>219</v>
      </c>
      <c r="FF43" t="s">
        <v>219</v>
      </c>
      <c r="FG43">
        <v>0</v>
      </c>
      <c r="FH43" t="s">
        <v>219</v>
      </c>
      <c r="FI43" t="s">
        <v>219</v>
      </c>
      <c r="FJ43" t="s">
        <v>219</v>
      </c>
      <c r="FK43" t="s">
        <v>219</v>
      </c>
      <c r="FL43" t="s">
        <v>219</v>
      </c>
      <c r="FM43" t="s">
        <v>219</v>
      </c>
      <c r="FN43">
        <v>0</v>
      </c>
      <c r="FO43">
        <v>1</v>
      </c>
      <c r="FP43">
        <v>0</v>
      </c>
      <c r="FQ43">
        <v>0</v>
      </c>
      <c r="FR43">
        <v>0</v>
      </c>
      <c r="FS43">
        <v>0</v>
      </c>
      <c r="FT43">
        <v>1</v>
      </c>
      <c r="FU43">
        <v>1</v>
      </c>
      <c r="FV43">
        <v>1</v>
      </c>
      <c r="FW43">
        <v>0</v>
      </c>
      <c r="FX43">
        <v>0</v>
      </c>
      <c r="FY43">
        <v>0</v>
      </c>
      <c r="FZ43">
        <v>0</v>
      </c>
      <c r="GA43" t="s">
        <v>219</v>
      </c>
      <c r="GB43" t="s">
        <v>219</v>
      </c>
      <c r="GC43" t="s">
        <v>219</v>
      </c>
      <c r="GD43" t="s">
        <v>219</v>
      </c>
      <c r="GE43" t="s">
        <v>219</v>
      </c>
      <c r="GF43" t="s">
        <v>219</v>
      </c>
      <c r="GG43" t="s">
        <v>219</v>
      </c>
      <c r="GH43" t="s">
        <v>219</v>
      </c>
      <c r="GI43" t="s">
        <v>219</v>
      </c>
      <c r="GJ43" t="s">
        <v>219</v>
      </c>
      <c r="GK43" t="s">
        <v>219</v>
      </c>
      <c r="GL43" t="s">
        <v>219</v>
      </c>
      <c r="GM43" t="s">
        <v>219</v>
      </c>
      <c r="GN43" t="s">
        <v>219</v>
      </c>
      <c r="GO43" t="s">
        <v>219</v>
      </c>
      <c r="GP43" t="s">
        <v>219</v>
      </c>
      <c r="GQ43" t="s">
        <v>219</v>
      </c>
      <c r="GR43" t="s">
        <v>219</v>
      </c>
      <c r="GS43" t="s">
        <v>219</v>
      </c>
      <c r="GT43" t="s">
        <v>219</v>
      </c>
      <c r="GU43" t="s">
        <v>219</v>
      </c>
      <c r="GV43" t="s">
        <v>219</v>
      </c>
      <c r="GW43" t="s">
        <v>219</v>
      </c>
      <c r="GX43" t="s">
        <v>219</v>
      </c>
      <c r="GY43" t="s">
        <v>219</v>
      </c>
      <c r="GZ43" t="s">
        <v>219</v>
      </c>
      <c r="HA43" t="s">
        <v>219</v>
      </c>
      <c r="HB43" t="s">
        <v>219</v>
      </c>
      <c r="HC43" t="s">
        <v>219</v>
      </c>
      <c r="HD43" t="s">
        <v>219</v>
      </c>
      <c r="HE43" t="s">
        <v>219</v>
      </c>
      <c r="HF43" t="s">
        <v>219</v>
      </c>
      <c r="HG43" t="s">
        <v>219</v>
      </c>
      <c r="HH43" t="s">
        <v>219</v>
      </c>
      <c r="HI43" t="s">
        <v>219</v>
      </c>
      <c r="HJ43">
        <v>0</v>
      </c>
    </row>
    <row r="44" spans="1:218">
      <c r="A44" t="s">
        <v>227</v>
      </c>
      <c r="B44" s="1">
        <v>44378</v>
      </c>
      <c r="C44" s="1">
        <v>44561</v>
      </c>
      <c r="D44">
        <v>0</v>
      </c>
      <c r="E44">
        <v>1</v>
      </c>
      <c r="F44">
        <v>0</v>
      </c>
      <c r="G44">
        <v>1</v>
      </c>
      <c r="H44">
        <v>1</v>
      </c>
      <c r="I44">
        <v>1</v>
      </c>
      <c r="J44">
        <v>1</v>
      </c>
      <c r="K44">
        <v>0</v>
      </c>
      <c r="L44">
        <v>0</v>
      </c>
      <c r="M44">
        <v>1</v>
      </c>
      <c r="N44">
        <v>1</v>
      </c>
      <c r="O44">
        <v>0</v>
      </c>
      <c r="P44">
        <v>1</v>
      </c>
      <c r="Q44">
        <v>1</v>
      </c>
      <c r="R44">
        <v>0</v>
      </c>
      <c r="S44">
        <v>0</v>
      </c>
      <c r="T44">
        <v>0</v>
      </c>
      <c r="U44" t="s">
        <v>219</v>
      </c>
      <c r="V44" t="s">
        <v>219</v>
      </c>
      <c r="W44" t="s">
        <v>219</v>
      </c>
      <c r="X44" t="s">
        <v>219</v>
      </c>
      <c r="Y44" t="s">
        <v>219</v>
      </c>
      <c r="Z44" t="s">
        <v>219</v>
      </c>
      <c r="AA44" t="s">
        <v>219</v>
      </c>
      <c r="AB44">
        <v>0</v>
      </c>
      <c r="AC44">
        <v>1</v>
      </c>
      <c r="AD44">
        <v>1</v>
      </c>
      <c r="AE44">
        <v>1</v>
      </c>
      <c r="AF44">
        <v>0</v>
      </c>
      <c r="AG44">
        <v>1</v>
      </c>
      <c r="AH44">
        <v>1</v>
      </c>
      <c r="AI44">
        <v>1</v>
      </c>
      <c r="AJ44">
        <v>0</v>
      </c>
      <c r="AK44">
        <v>0</v>
      </c>
      <c r="AL44">
        <v>1</v>
      </c>
      <c r="AM44">
        <v>1</v>
      </c>
      <c r="AN44">
        <v>1</v>
      </c>
      <c r="AO44">
        <v>0</v>
      </c>
      <c r="AP44">
        <v>1</v>
      </c>
      <c r="AQ44">
        <v>1</v>
      </c>
      <c r="AR44">
        <v>0</v>
      </c>
      <c r="AS44">
        <v>0</v>
      </c>
      <c r="AT44">
        <v>1</v>
      </c>
      <c r="AU44">
        <v>0</v>
      </c>
      <c r="AV44" t="s">
        <v>219</v>
      </c>
      <c r="AW44" t="s">
        <v>219</v>
      </c>
      <c r="AX44">
        <v>1</v>
      </c>
      <c r="AY44">
        <v>1</v>
      </c>
      <c r="AZ44">
        <v>1</v>
      </c>
      <c r="BA44">
        <v>1</v>
      </c>
      <c r="BB44">
        <v>1</v>
      </c>
      <c r="BC44">
        <v>1</v>
      </c>
      <c r="BD44">
        <v>1</v>
      </c>
      <c r="BE44">
        <v>0</v>
      </c>
      <c r="BF44">
        <v>1</v>
      </c>
      <c r="BG44">
        <v>0</v>
      </c>
      <c r="BH44">
        <v>1</v>
      </c>
      <c r="BI44">
        <v>0</v>
      </c>
      <c r="BJ44" t="s">
        <v>219</v>
      </c>
      <c r="BK44" t="s">
        <v>219</v>
      </c>
      <c r="BL44" t="s">
        <v>219</v>
      </c>
      <c r="BM44" t="s">
        <v>219</v>
      </c>
      <c r="BN44" t="s">
        <v>219</v>
      </c>
      <c r="BO44" t="s">
        <v>219</v>
      </c>
      <c r="BP44">
        <v>0</v>
      </c>
      <c r="BQ44">
        <v>1</v>
      </c>
      <c r="BR44">
        <v>0</v>
      </c>
      <c r="BS44" t="s">
        <v>219</v>
      </c>
      <c r="BT44" t="s">
        <v>219</v>
      </c>
      <c r="BU44" t="s">
        <v>219</v>
      </c>
      <c r="BV44" t="s">
        <v>219</v>
      </c>
      <c r="BW44" t="s">
        <v>219</v>
      </c>
      <c r="BX44" t="s">
        <v>219</v>
      </c>
      <c r="BY44" t="s">
        <v>219</v>
      </c>
      <c r="BZ44" t="s">
        <v>219</v>
      </c>
      <c r="CA44" t="s">
        <v>219</v>
      </c>
      <c r="CB44" t="s">
        <v>219</v>
      </c>
      <c r="CC44" t="s">
        <v>219</v>
      </c>
      <c r="CD44" t="s">
        <v>219</v>
      </c>
      <c r="CE44" t="s">
        <v>219</v>
      </c>
      <c r="CF44" t="s">
        <v>219</v>
      </c>
      <c r="CG44" t="s">
        <v>219</v>
      </c>
      <c r="CH44" t="s">
        <v>219</v>
      </c>
      <c r="CI44">
        <v>0</v>
      </c>
      <c r="CJ44">
        <v>0</v>
      </c>
      <c r="CK44">
        <v>0</v>
      </c>
      <c r="CL44">
        <v>0</v>
      </c>
      <c r="CM44">
        <v>0</v>
      </c>
      <c r="CN44">
        <v>0</v>
      </c>
      <c r="CO44">
        <v>0</v>
      </c>
      <c r="CP44">
        <v>0</v>
      </c>
      <c r="CQ44">
        <v>0</v>
      </c>
      <c r="CR44">
        <v>0</v>
      </c>
      <c r="CS44">
        <v>0</v>
      </c>
      <c r="CT44">
        <v>1</v>
      </c>
      <c r="CU44">
        <v>0</v>
      </c>
      <c r="CV44">
        <v>1</v>
      </c>
      <c r="CW44">
        <v>0</v>
      </c>
      <c r="CX44">
        <v>1</v>
      </c>
      <c r="CY44">
        <v>0</v>
      </c>
      <c r="CZ44">
        <v>1</v>
      </c>
      <c r="DA44">
        <v>1</v>
      </c>
      <c r="DB44">
        <v>0</v>
      </c>
      <c r="DC44">
        <v>1</v>
      </c>
      <c r="DD44">
        <v>1</v>
      </c>
      <c r="DE44">
        <v>0</v>
      </c>
      <c r="DF44">
        <v>1</v>
      </c>
      <c r="DG44">
        <v>1</v>
      </c>
      <c r="DH44">
        <v>0</v>
      </c>
      <c r="DI44">
        <v>1</v>
      </c>
      <c r="DJ44">
        <v>0</v>
      </c>
      <c r="DK44">
        <v>1</v>
      </c>
      <c r="DL44">
        <v>1</v>
      </c>
      <c r="DM44">
        <v>1</v>
      </c>
      <c r="DN44">
        <v>0</v>
      </c>
      <c r="DO44">
        <v>0</v>
      </c>
      <c r="DP44">
        <v>1</v>
      </c>
      <c r="DQ44">
        <v>0</v>
      </c>
      <c r="DR44">
        <v>0</v>
      </c>
      <c r="DS44">
        <v>0</v>
      </c>
      <c r="DT44">
        <v>1</v>
      </c>
      <c r="DU44">
        <v>0</v>
      </c>
      <c r="DV44">
        <v>1</v>
      </c>
      <c r="DW44">
        <v>1</v>
      </c>
      <c r="DX44">
        <v>0</v>
      </c>
      <c r="DY44">
        <v>0</v>
      </c>
      <c r="DZ44">
        <v>0</v>
      </c>
      <c r="EA44">
        <v>1</v>
      </c>
      <c r="EB44">
        <v>0</v>
      </c>
      <c r="EC44">
        <v>1</v>
      </c>
      <c r="ED44">
        <v>0</v>
      </c>
      <c r="EE44" t="s">
        <v>219</v>
      </c>
      <c r="EF44" t="s">
        <v>219</v>
      </c>
      <c r="EG44" t="s">
        <v>219</v>
      </c>
      <c r="EH44" t="s">
        <v>219</v>
      </c>
      <c r="EI44" t="s">
        <v>219</v>
      </c>
      <c r="EJ44">
        <v>0</v>
      </c>
      <c r="EK44" t="s">
        <v>219</v>
      </c>
      <c r="EL44" t="s">
        <v>219</v>
      </c>
      <c r="EM44" t="s">
        <v>219</v>
      </c>
      <c r="EN44" t="s">
        <v>219</v>
      </c>
      <c r="EO44" t="s">
        <v>219</v>
      </c>
      <c r="EP44">
        <v>1</v>
      </c>
      <c r="EQ44">
        <v>1</v>
      </c>
      <c r="ER44">
        <v>1</v>
      </c>
      <c r="ES44">
        <v>1</v>
      </c>
      <c r="ET44">
        <v>1</v>
      </c>
      <c r="EU44">
        <v>1</v>
      </c>
      <c r="EV44">
        <v>1</v>
      </c>
      <c r="EW44">
        <v>1</v>
      </c>
      <c r="EX44">
        <v>1</v>
      </c>
      <c r="EY44">
        <v>1</v>
      </c>
      <c r="EZ44">
        <v>1</v>
      </c>
      <c r="FA44">
        <v>0</v>
      </c>
      <c r="FB44">
        <v>1</v>
      </c>
      <c r="FC44">
        <v>0</v>
      </c>
      <c r="FD44" t="s">
        <v>219</v>
      </c>
      <c r="FE44" t="s">
        <v>219</v>
      </c>
      <c r="FF44" t="s">
        <v>219</v>
      </c>
      <c r="FG44">
        <v>1</v>
      </c>
      <c r="FH44">
        <v>0</v>
      </c>
      <c r="FI44">
        <v>0</v>
      </c>
      <c r="FJ44">
        <v>0</v>
      </c>
      <c r="FK44">
        <v>0</v>
      </c>
      <c r="FL44">
        <v>1</v>
      </c>
      <c r="FM44">
        <v>0</v>
      </c>
      <c r="FN44">
        <v>0</v>
      </c>
      <c r="FO44">
        <v>1</v>
      </c>
      <c r="FP44">
        <v>0</v>
      </c>
      <c r="FQ44">
        <v>0</v>
      </c>
      <c r="FR44">
        <v>0</v>
      </c>
      <c r="FS44">
        <v>0</v>
      </c>
      <c r="FT44">
        <v>1</v>
      </c>
      <c r="FU44">
        <v>1</v>
      </c>
      <c r="FV44">
        <v>1</v>
      </c>
      <c r="FW44">
        <v>0</v>
      </c>
      <c r="FX44">
        <v>0</v>
      </c>
      <c r="FY44">
        <v>0</v>
      </c>
      <c r="FZ44">
        <v>0</v>
      </c>
      <c r="GA44" t="s">
        <v>219</v>
      </c>
      <c r="GB44" t="s">
        <v>219</v>
      </c>
      <c r="GC44" t="s">
        <v>219</v>
      </c>
      <c r="GD44" t="s">
        <v>219</v>
      </c>
      <c r="GE44" t="s">
        <v>219</v>
      </c>
      <c r="GF44" t="s">
        <v>219</v>
      </c>
      <c r="GG44" t="s">
        <v>219</v>
      </c>
      <c r="GH44" t="s">
        <v>219</v>
      </c>
      <c r="GI44" t="s">
        <v>219</v>
      </c>
      <c r="GJ44" t="s">
        <v>219</v>
      </c>
      <c r="GK44" t="s">
        <v>219</v>
      </c>
      <c r="GL44" t="s">
        <v>219</v>
      </c>
      <c r="GM44" t="s">
        <v>219</v>
      </c>
      <c r="GN44" t="s">
        <v>219</v>
      </c>
      <c r="GO44" t="s">
        <v>219</v>
      </c>
      <c r="GP44" t="s">
        <v>219</v>
      </c>
      <c r="GQ44" t="s">
        <v>219</v>
      </c>
      <c r="GR44" t="s">
        <v>219</v>
      </c>
      <c r="GS44" t="s">
        <v>219</v>
      </c>
      <c r="GT44" t="s">
        <v>219</v>
      </c>
      <c r="GU44" t="s">
        <v>219</v>
      </c>
      <c r="GV44" t="s">
        <v>219</v>
      </c>
      <c r="GW44" t="s">
        <v>219</v>
      </c>
      <c r="GX44" t="s">
        <v>219</v>
      </c>
      <c r="GY44" t="s">
        <v>219</v>
      </c>
      <c r="GZ44" t="s">
        <v>219</v>
      </c>
      <c r="HA44" t="s">
        <v>219</v>
      </c>
      <c r="HB44" t="s">
        <v>219</v>
      </c>
      <c r="HC44" t="s">
        <v>219</v>
      </c>
      <c r="HD44" t="s">
        <v>219</v>
      </c>
      <c r="HE44" t="s">
        <v>219</v>
      </c>
      <c r="HF44" t="s">
        <v>219</v>
      </c>
      <c r="HG44" t="s">
        <v>219</v>
      </c>
      <c r="HH44" t="s">
        <v>219</v>
      </c>
      <c r="HI44" t="s">
        <v>219</v>
      </c>
      <c r="HJ44">
        <v>0</v>
      </c>
    </row>
    <row r="45" spans="1:218">
      <c r="A45" t="s">
        <v>227</v>
      </c>
      <c r="B45" s="1">
        <v>44562</v>
      </c>
      <c r="C45" s="1">
        <v>44742</v>
      </c>
      <c r="D45">
        <v>0</v>
      </c>
      <c r="E45">
        <v>1</v>
      </c>
      <c r="F45">
        <v>0</v>
      </c>
      <c r="G45">
        <v>1</v>
      </c>
      <c r="H45">
        <v>1</v>
      </c>
      <c r="I45">
        <v>1</v>
      </c>
      <c r="J45">
        <v>1</v>
      </c>
      <c r="K45">
        <v>0</v>
      </c>
      <c r="L45">
        <v>0</v>
      </c>
      <c r="M45">
        <v>1</v>
      </c>
      <c r="N45">
        <v>1</v>
      </c>
      <c r="O45">
        <v>0</v>
      </c>
      <c r="P45">
        <v>1</v>
      </c>
      <c r="Q45">
        <v>1</v>
      </c>
      <c r="R45">
        <v>0</v>
      </c>
      <c r="S45">
        <v>0</v>
      </c>
      <c r="T45">
        <v>0</v>
      </c>
      <c r="U45" t="s">
        <v>219</v>
      </c>
      <c r="V45" t="s">
        <v>219</v>
      </c>
      <c r="W45" t="s">
        <v>219</v>
      </c>
      <c r="X45" t="s">
        <v>219</v>
      </c>
      <c r="Y45" t="s">
        <v>219</v>
      </c>
      <c r="Z45" t="s">
        <v>219</v>
      </c>
      <c r="AA45" t="s">
        <v>219</v>
      </c>
      <c r="AB45">
        <v>0</v>
      </c>
      <c r="AC45">
        <v>1</v>
      </c>
      <c r="AD45">
        <v>1</v>
      </c>
      <c r="AE45">
        <v>1</v>
      </c>
      <c r="AF45">
        <v>0</v>
      </c>
      <c r="AG45">
        <v>1</v>
      </c>
      <c r="AH45">
        <v>1</v>
      </c>
      <c r="AI45">
        <v>1</v>
      </c>
      <c r="AJ45">
        <v>0</v>
      </c>
      <c r="AK45">
        <v>0</v>
      </c>
      <c r="AL45">
        <v>1</v>
      </c>
      <c r="AM45">
        <v>1</v>
      </c>
      <c r="AN45">
        <v>1</v>
      </c>
      <c r="AO45">
        <v>0</v>
      </c>
      <c r="AP45">
        <v>1</v>
      </c>
      <c r="AQ45">
        <v>1</v>
      </c>
      <c r="AR45">
        <v>0</v>
      </c>
      <c r="AS45">
        <v>0</v>
      </c>
      <c r="AT45">
        <v>1</v>
      </c>
      <c r="AU45">
        <v>0</v>
      </c>
      <c r="AV45" t="s">
        <v>219</v>
      </c>
      <c r="AW45" t="s">
        <v>219</v>
      </c>
      <c r="AX45">
        <v>1</v>
      </c>
      <c r="AY45">
        <v>1</v>
      </c>
      <c r="AZ45">
        <v>1</v>
      </c>
      <c r="BA45">
        <v>1</v>
      </c>
      <c r="BB45">
        <v>1</v>
      </c>
      <c r="BC45">
        <v>1</v>
      </c>
      <c r="BD45">
        <v>1</v>
      </c>
      <c r="BE45">
        <v>0</v>
      </c>
      <c r="BF45">
        <v>1</v>
      </c>
      <c r="BG45">
        <v>0</v>
      </c>
      <c r="BH45">
        <v>1</v>
      </c>
      <c r="BI45">
        <v>0</v>
      </c>
      <c r="BJ45" t="s">
        <v>219</v>
      </c>
      <c r="BK45" t="s">
        <v>219</v>
      </c>
      <c r="BL45" t="s">
        <v>219</v>
      </c>
      <c r="BM45" t="s">
        <v>219</v>
      </c>
      <c r="BN45" t="s">
        <v>219</v>
      </c>
      <c r="BO45" t="s">
        <v>219</v>
      </c>
      <c r="BP45">
        <v>0</v>
      </c>
      <c r="BQ45">
        <v>1</v>
      </c>
      <c r="BR45">
        <v>0</v>
      </c>
      <c r="BS45" t="s">
        <v>219</v>
      </c>
      <c r="BT45" t="s">
        <v>219</v>
      </c>
      <c r="BU45" t="s">
        <v>219</v>
      </c>
      <c r="BV45" t="s">
        <v>219</v>
      </c>
      <c r="BW45" t="s">
        <v>219</v>
      </c>
      <c r="BX45" t="s">
        <v>219</v>
      </c>
      <c r="BY45" t="s">
        <v>219</v>
      </c>
      <c r="BZ45" t="s">
        <v>219</v>
      </c>
      <c r="CA45" t="s">
        <v>219</v>
      </c>
      <c r="CB45" t="s">
        <v>219</v>
      </c>
      <c r="CC45" t="s">
        <v>219</v>
      </c>
      <c r="CD45" t="s">
        <v>219</v>
      </c>
      <c r="CE45" t="s">
        <v>219</v>
      </c>
      <c r="CF45" t="s">
        <v>219</v>
      </c>
      <c r="CG45" t="s">
        <v>219</v>
      </c>
      <c r="CH45" t="s">
        <v>219</v>
      </c>
      <c r="CI45">
        <v>0</v>
      </c>
      <c r="CJ45">
        <v>0</v>
      </c>
      <c r="CK45">
        <v>0</v>
      </c>
      <c r="CL45">
        <v>0</v>
      </c>
      <c r="CM45">
        <v>0</v>
      </c>
      <c r="CN45">
        <v>0</v>
      </c>
      <c r="CO45">
        <v>0</v>
      </c>
      <c r="CP45">
        <v>0</v>
      </c>
      <c r="CQ45">
        <v>0</v>
      </c>
      <c r="CR45">
        <v>0</v>
      </c>
      <c r="CS45">
        <v>0</v>
      </c>
      <c r="CT45">
        <v>1</v>
      </c>
      <c r="CU45">
        <v>0</v>
      </c>
      <c r="CV45">
        <v>1</v>
      </c>
      <c r="CW45">
        <v>0</v>
      </c>
      <c r="CX45">
        <v>1</v>
      </c>
      <c r="CY45">
        <v>0</v>
      </c>
      <c r="CZ45">
        <v>1</v>
      </c>
      <c r="DA45">
        <v>1</v>
      </c>
      <c r="DB45">
        <v>0</v>
      </c>
      <c r="DC45">
        <v>1</v>
      </c>
      <c r="DD45">
        <v>1</v>
      </c>
      <c r="DE45">
        <v>0</v>
      </c>
      <c r="DF45">
        <v>1</v>
      </c>
      <c r="DG45">
        <v>1</v>
      </c>
      <c r="DH45">
        <v>0</v>
      </c>
      <c r="DI45">
        <v>1</v>
      </c>
      <c r="DJ45">
        <v>0</v>
      </c>
      <c r="DK45">
        <v>1</v>
      </c>
      <c r="DL45">
        <v>1</v>
      </c>
      <c r="DM45">
        <v>1</v>
      </c>
      <c r="DN45">
        <v>0</v>
      </c>
      <c r="DO45">
        <v>0</v>
      </c>
      <c r="DP45">
        <v>1</v>
      </c>
      <c r="DQ45">
        <v>0</v>
      </c>
      <c r="DR45">
        <v>0</v>
      </c>
      <c r="DS45">
        <v>0</v>
      </c>
      <c r="DT45">
        <v>1</v>
      </c>
      <c r="DU45">
        <v>0</v>
      </c>
      <c r="DV45">
        <v>1</v>
      </c>
      <c r="DW45">
        <v>1</v>
      </c>
      <c r="DX45">
        <v>0</v>
      </c>
      <c r="DY45">
        <v>0</v>
      </c>
      <c r="DZ45">
        <v>0</v>
      </c>
      <c r="EA45">
        <v>1</v>
      </c>
      <c r="EB45">
        <v>0</v>
      </c>
      <c r="EC45">
        <v>1</v>
      </c>
      <c r="ED45">
        <v>0</v>
      </c>
      <c r="EE45" t="s">
        <v>219</v>
      </c>
      <c r="EF45" t="s">
        <v>219</v>
      </c>
      <c r="EG45" t="s">
        <v>219</v>
      </c>
      <c r="EH45" t="s">
        <v>219</v>
      </c>
      <c r="EI45" t="s">
        <v>219</v>
      </c>
      <c r="EJ45">
        <v>0</v>
      </c>
      <c r="EK45" t="s">
        <v>219</v>
      </c>
      <c r="EL45" t="s">
        <v>219</v>
      </c>
      <c r="EM45" t="s">
        <v>219</v>
      </c>
      <c r="EN45" t="s">
        <v>219</v>
      </c>
      <c r="EO45" t="s">
        <v>219</v>
      </c>
      <c r="EP45">
        <v>1</v>
      </c>
      <c r="EQ45">
        <v>1</v>
      </c>
      <c r="ER45">
        <v>1</v>
      </c>
      <c r="ES45">
        <v>1</v>
      </c>
      <c r="ET45">
        <v>1</v>
      </c>
      <c r="EU45">
        <v>1</v>
      </c>
      <c r="EV45">
        <v>1</v>
      </c>
      <c r="EW45">
        <v>1</v>
      </c>
      <c r="EX45">
        <v>1</v>
      </c>
      <c r="EY45">
        <v>1</v>
      </c>
      <c r="EZ45">
        <v>1</v>
      </c>
      <c r="FA45">
        <v>0</v>
      </c>
      <c r="FB45">
        <v>1</v>
      </c>
      <c r="FC45">
        <v>0</v>
      </c>
      <c r="FD45" t="s">
        <v>219</v>
      </c>
      <c r="FE45" t="s">
        <v>219</v>
      </c>
      <c r="FF45" t="s">
        <v>219</v>
      </c>
      <c r="FG45">
        <v>1</v>
      </c>
      <c r="FH45">
        <v>0</v>
      </c>
      <c r="FI45">
        <v>0</v>
      </c>
      <c r="FJ45">
        <v>0</v>
      </c>
      <c r="FK45">
        <v>0</v>
      </c>
      <c r="FL45">
        <v>1</v>
      </c>
      <c r="FM45">
        <v>0</v>
      </c>
      <c r="FN45">
        <v>0</v>
      </c>
      <c r="FO45">
        <v>1</v>
      </c>
      <c r="FP45">
        <v>0</v>
      </c>
      <c r="FQ45">
        <v>0</v>
      </c>
      <c r="FR45">
        <v>0</v>
      </c>
      <c r="FS45">
        <v>0</v>
      </c>
      <c r="FT45">
        <v>1</v>
      </c>
      <c r="FU45">
        <v>1</v>
      </c>
      <c r="FV45">
        <v>1</v>
      </c>
      <c r="FW45">
        <v>0</v>
      </c>
      <c r="FX45">
        <v>0</v>
      </c>
      <c r="FY45">
        <v>0</v>
      </c>
      <c r="FZ45">
        <v>0</v>
      </c>
      <c r="GA45" t="s">
        <v>219</v>
      </c>
      <c r="GB45" t="s">
        <v>219</v>
      </c>
      <c r="GC45" t="s">
        <v>219</v>
      </c>
      <c r="GD45" t="s">
        <v>219</v>
      </c>
      <c r="GE45" t="s">
        <v>219</v>
      </c>
      <c r="GF45" t="s">
        <v>219</v>
      </c>
      <c r="GG45" t="s">
        <v>219</v>
      </c>
      <c r="GH45" t="s">
        <v>219</v>
      </c>
      <c r="GI45" t="s">
        <v>219</v>
      </c>
      <c r="GJ45" t="s">
        <v>219</v>
      </c>
      <c r="GK45" t="s">
        <v>219</v>
      </c>
      <c r="GL45" t="s">
        <v>219</v>
      </c>
      <c r="GM45" t="s">
        <v>219</v>
      </c>
      <c r="GN45" t="s">
        <v>219</v>
      </c>
      <c r="GO45" t="s">
        <v>219</v>
      </c>
      <c r="GP45" t="s">
        <v>219</v>
      </c>
      <c r="GQ45" t="s">
        <v>219</v>
      </c>
      <c r="GR45" t="s">
        <v>219</v>
      </c>
      <c r="GS45" t="s">
        <v>219</v>
      </c>
      <c r="GT45" t="s">
        <v>219</v>
      </c>
      <c r="GU45" t="s">
        <v>219</v>
      </c>
      <c r="GV45" t="s">
        <v>219</v>
      </c>
      <c r="GW45" t="s">
        <v>219</v>
      </c>
      <c r="GX45" t="s">
        <v>219</v>
      </c>
      <c r="GY45" t="s">
        <v>219</v>
      </c>
      <c r="GZ45" t="s">
        <v>219</v>
      </c>
      <c r="HA45" t="s">
        <v>219</v>
      </c>
      <c r="HB45" t="s">
        <v>219</v>
      </c>
      <c r="HC45" t="s">
        <v>219</v>
      </c>
      <c r="HD45" t="s">
        <v>219</v>
      </c>
      <c r="HE45" t="s">
        <v>219</v>
      </c>
      <c r="HF45" t="s">
        <v>219</v>
      </c>
      <c r="HG45" t="s">
        <v>219</v>
      </c>
      <c r="HH45" t="s">
        <v>219</v>
      </c>
      <c r="HI45" t="s">
        <v>219</v>
      </c>
      <c r="HJ45">
        <v>0</v>
      </c>
    </row>
    <row r="46" spans="1:218">
      <c r="A46" t="s">
        <v>227</v>
      </c>
      <c r="B46" s="1">
        <v>44743</v>
      </c>
      <c r="C46" s="1">
        <v>44834</v>
      </c>
      <c r="D46">
        <v>0</v>
      </c>
      <c r="E46">
        <v>1</v>
      </c>
      <c r="F46">
        <v>0</v>
      </c>
      <c r="G46">
        <v>1</v>
      </c>
      <c r="H46">
        <v>1</v>
      </c>
      <c r="I46">
        <v>1</v>
      </c>
      <c r="J46">
        <v>1</v>
      </c>
      <c r="K46">
        <v>0</v>
      </c>
      <c r="L46">
        <v>0</v>
      </c>
      <c r="M46">
        <v>1</v>
      </c>
      <c r="N46">
        <v>1</v>
      </c>
      <c r="O46">
        <v>0</v>
      </c>
      <c r="P46">
        <v>1</v>
      </c>
      <c r="Q46">
        <v>1</v>
      </c>
      <c r="R46">
        <v>1</v>
      </c>
      <c r="S46">
        <v>0</v>
      </c>
      <c r="T46">
        <v>0</v>
      </c>
      <c r="U46" t="s">
        <v>219</v>
      </c>
      <c r="V46" t="s">
        <v>219</v>
      </c>
      <c r="W46" t="s">
        <v>219</v>
      </c>
      <c r="X46" t="s">
        <v>219</v>
      </c>
      <c r="Y46" t="s">
        <v>219</v>
      </c>
      <c r="Z46" t="s">
        <v>219</v>
      </c>
      <c r="AA46" t="s">
        <v>219</v>
      </c>
      <c r="AB46">
        <v>0</v>
      </c>
      <c r="AC46">
        <v>1</v>
      </c>
      <c r="AD46">
        <v>1</v>
      </c>
      <c r="AE46">
        <v>1</v>
      </c>
      <c r="AF46">
        <v>0</v>
      </c>
      <c r="AG46">
        <v>1</v>
      </c>
      <c r="AH46">
        <v>1</v>
      </c>
      <c r="AI46">
        <v>1</v>
      </c>
      <c r="AJ46">
        <v>0</v>
      </c>
      <c r="AK46">
        <v>0</v>
      </c>
      <c r="AL46">
        <v>1</v>
      </c>
      <c r="AM46">
        <v>1</v>
      </c>
      <c r="AN46">
        <v>1</v>
      </c>
      <c r="AO46">
        <v>0</v>
      </c>
      <c r="AP46">
        <v>1</v>
      </c>
      <c r="AQ46">
        <v>1</v>
      </c>
      <c r="AR46">
        <v>0</v>
      </c>
      <c r="AS46">
        <v>0</v>
      </c>
      <c r="AT46">
        <v>1</v>
      </c>
      <c r="AU46">
        <v>0</v>
      </c>
      <c r="AV46" t="s">
        <v>219</v>
      </c>
      <c r="AW46" t="s">
        <v>219</v>
      </c>
      <c r="AX46">
        <v>1</v>
      </c>
      <c r="AY46">
        <v>1</v>
      </c>
      <c r="AZ46">
        <v>1</v>
      </c>
      <c r="BA46">
        <v>1</v>
      </c>
      <c r="BB46">
        <v>1</v>
      </c>
      <c r="BC46">
        <v>1</v>
      </c>
      <c r="BD46">
        <v>1</v>
      </c>
      <c r="BE46">
        <v>0</v>
      </c>
      <c r="BF46">
        <v>1</v>
      </c>
      <c r="BG46">
        <v>0</v>
      </c>
      <c r="BH46">
        <v>1</v>
      </c>
      <c r="BI46">
        <v>0</v>
      </c>
      <c r="BJ46" t="s">
        <v>219</v>
      </c>
      <c r="BK46" t="s">
        <v>219</v>
      </c>
      <c r="BL46" t="s">
        <v>219</v>
      </c>
      <c r="BM46" t="s">
        <v>219</v>
      </c>
      <c r="BN46" t="s">
        <v>219</v>
      </c>
      <c r="BO46" t="s">
        <v>219</v>
      </c>
      <c r="BP46">
        <v>0</v>
      </c>
      <c r="BQ46">
        <v>1</v>
      </c>
      <c r="BR46">
        <v>0</v>
      </c>
      <c r="BS46" t="s">
        <v>219</v>
      </c>
      <c r="BT46" t="s">
        <v>219</v>
      </c>
      <c r="BU46" t="s">
        <v>219</v>
      </c>
      <c r="BV46" t="s">
        <v>219</v>
      </c>
      <c r="BW46" t="s">
        <v>219</v>
      </c>
      <c r="BX46" t="s">
        <v>219</v>
      </c>
      <c r="BY46" t="s">
        <v>219</v>
      </c>
      <c r="BZ46" t="s">
        <v>219</v>
      </c>
      <c r="CA46" t="s">
        <v>219</v>
      </c>
      <c r="CB46" t="s">
        <v>219</v>
      </c>
      <c r="CC46" t="s">
        <v>219</v>
      </c>
      <c r="CD46" t="s">
        <v>219</v>
      </c>
      <c r="CE46" t="s">
        <v>219</v>
      </c>
      <c r="CF46" t="s">
        <v>219</v>
      </c>
      <c r="CG46" t="s">
        <v>219</v>
      </c>
      <c r="CH46" t="s">
        <v>219</v>
      </c>
      <c r="CI46">
        <v>0</v>
      </c>
      <c r="CJ46">
        <v>0</v>
      </c>
      <c r="CK46">
        <v>0</v>
      </c>
      <c r="CL46">
        <v>0</v>
      </c>
      <c r="CM46">
        <v>0</v>
      </c>
      <c r="CN46">
        <v>0</v>
      </c>
      <c r="CO46">
        <v>0</v>
      </c>
      <c r="CP46">
        <v>0</v>
      </c>
      <c r="CQ46">
        <v>0</v>
      </c>
      <c r="CR46">
        <v>0</v>
      </c>
      <c r="CS46">
        <v>0</v>
      </c>
      <c r="CT46">
        <v>1</v>
      </c>
      <c r="CU46">
        <v>0</v>
      </c>
      <c r="CV46">
        <v>1</v>
      </c>
      <c r="CW46">
        <v>0</v>
      </c>
      <c r="CX46">
        <v>1</v>
      </c>
      <c r="CY46">
        <v>0</v>
      </c>
      <c r="CZ46">
        <v>1</v>
      </c>
      <c r="DA46">
        <v>1</v>
      </c>
      <c r="DB46">
        <v>0</v>
      </c>
      <c r="DC46">
        <v>1</v>
      </c>
      <c r="DD46">
        <v>1</v>
      </c>
      <c r="DE46">
        <v>0</v>
      </c>
      <c r="DF46">
        <v>1</v>
      </c>
      <c r="DG46">
        <v>1</v>
      </c>
      <c r="DH46">
        <v>0</v>
      </c>
      <c r="DI46">
        <v>1</v>
      </c>
      <c r="DJ46">
        <v>0</v>
      </c>
      <c r="DK46">
        <v>1</v>
      </c>
      <c r="DL46">
        <v>1</v>
      </c>
      <c r="DM46">
        <v>1</v>
      </c>
      <c r="DN46">
        <v>0</v>
      </c>
      <c r="DO46">
        <v>0</v>
      </c>
      <c r="DP46">
        <v>1</v>
      </c>
      <c r="DQ46">
        <v>0</v>
      </c>
      <c r="DR46">
        <v>0</v>
      </c>
      <c r="DS46">
        <v>0</v>
      </c>
      <c r="DT46">
        <v>1</v>
      </c>
      <c r="DU46">
        <v>0</v>
      </c>
      <c r="DV46">
        <v>1</v>
      </c>
      <c r="DW46">
        <v>1</v>
      </c>
      <c r="DX46">
        <v>0</v>
      </c>
      <c r="DY46">
        <v>0</v>
      </c>
      <c r="DZ46">
        <v>0</v>
      </c>
      <c r="EA46">
        <v>1</v>
      </c>
      <c r="EB46">
        <v>0</v>
      </c>
      <c r="EC46">
        <v>1</v>
      </c>
      <c r="ED46">
        <v>0</v>
      </c>
      <c r="EE46" t="s">
        <v>219</v>
      </c>
      <c r="EF46" t="s">
        <v>219</v>
      </c>
      <c r="EG46" t="s">
        <v>219</v>
      </c>
      <c r="EH46" t="s">
        <v>219</v>
      </c>
      <c r="EI46" t="s">
        <v>219</v>
      </c>
      <c r="EJ46">
        <v>0</v>
      </c>
      <c r="EK46" t="s">
        <v>219</v>
      </c>
      <c r="EL46" t="s">
        <v>219</v>
      </c>
      <c r="EM46" t="s">
        <v>219</v>
      </c>
      <c r="EN46" t="s">
        <v>219</v>
      </c>
      <c r="EO46" t="s">
        <v>219</v>
      </c>
      <c r="EP46">
        <v>1</v>
      </c>
      <c r="EQ46">
        <v>1</v>
      </c>
      <c r="ER46">
        <v>1</v>
      </c>
      <c r="ES46">
        <v>1</v>
      </c>
      <c r="ET46">
        <v>1</v>
      </c>
      <c r="EU46">
        <v>1</v>
      </c>
      <c r="EV46">
        <v>1</v>
      </c>
      <c r="EW46">
        <v>1</v>
      </c>
      <c r="EX46">
        <v>1</v>
      </c>
      <c r="EY46">
        <v>1</v>
      </c>
      <c r="EZ46">
        <v>1</v>
      </c>
      <c r="FA46">
        <v>0</v>
      </c>
      <c r="FB46">
        <v>1</v>
      </c>
      <c r="FC46">
        <v>0</v>
      </c>
      <c r="FD46" t="s">
        <v>219</v>
      </c>
      <c r="FE46" t="s">
        <v>219</v>
      </c>
      <c r="FF46" t="s">
        <v>219</v>
      </c>
      <c r="FG46">
        <v>1</v>
      </c>
      <c r="FH46">
        <v>0</v>
      </c>
      <c r="FI46">
        <v>1</v>
      </c>
      <c r="FJ46">
        <v>0</v>
      </c>
      <c r="FK46">
        <v>0</v>
      </c>
      <c r="FL46">
        <v>1</v>
      </c>
      <c r="FM46">
        <v>1</v>
      </c>
      <c r="FN46">
        <v>0</v>
      </c>
      <c r="FO46">
        <v>1</v>
      </c>
      <c r="FP46">
        <v>0</v>
      </c>
      <c r="FQ46">
        <v>0</v>
      </c>
      <c r="FR46">
        <v>0</v>
      </c>
      <c r="FS46">
        <v>0</v>
      </c>
      <c r="FT46">
        <v>1</v>
      </c>
      <c r="FU46">
        <v>1</v>
      </c>
      <c r="FV46">
        <v>1</v>
      </c>
      <c r="FW46">
        <v>0</v>
      </c>
      <c r="FX46">
        <v>0</v>
      </c>
      <c r="FY46">
        <v>0</v>
      </c>
      <c r="FZ46">
        <v>1</v>
      </c>
      <c r="GA46">
        <v>1</v>
      </c>
      <c r="GB46">
        <v>0</v>
      </c>
      <c r="GC46">
        <v>0</v>
      </c>
      <c r="GD46">
        <v>0</v>
      </c>
      <c r="GE46">
        <v>0</v>
      </c>
      <c r="GF46">
        <v>0</v>
      </c>
      <c r="GG46">
        <v>0</v>
      </c>
      <c r="GH46">
        <v>1</v>
      </c>
      <c r="GI46">
        <v>1</v>
      </c>
      <c r="GJ46">
        <v>1</v>
      </c>
      <c r="GK46">
        <v>1</v>
      </c>
      <c r="GL46">
        <v>1</v>
      </c>
      <c r="GM46">
        <v>1</v>
      </c>
      <c r="GN46">
        <v>1</v>
      </c>
      <c r="GO46">
        <v>1</v>
      </c>
      <c r="GP46">
        <v>0</v>
      </c>
      <c r="GQ46">
        <v>0</v>
      </c>
      <c r="GR46">
        <v>0</v>
      </c>
      <c r="GS46" t="s">
        <v>219</v>
      </c>
      <c r="GT46" t="s">
        <v>219</v>
      </c>
      <c r="GU46" t="s">
        <v>219</v>
      </c>
      <c r="GV46" t="s">
        <v>219</v>
      </c>
      <c r="GW46" t="s">
        <v>219</v>
      </c>
      <c r="GX46" t="s">
        <v>219</v>
      </c>
      <c r="GY46" t="s">
        <v>219</v>
      </c>
      <c r="GZ46" t="s">
        <v>219</v>
      </c>
      <c r="HA46">
        <v>1</v>
      </c>
      <c r="HB46">
        <v>0</v>
      </c>
      <c r="HC46">
        <v>0</v>
      </c>
      <c r="HD46">
        <v>0</v>
      </c>
      <c r="HE46">
        <v>1</v>
      </c>
      <c r="HF46">
        <v>1</v>
      </c>
      <c r="HG46">
        <v>1</v>
      </c>
      <c r="HH46">
        <v>0</v>
      </c>
      <c r="HI46">
        <v>1</v>
      </c>
      <c r="HJ46">
        <v>0</v>
      </c>
    </row>
    <row r="47" spans="1:218">
      <c r="A47" t="s">
        <v>227</v>
      </c>
      <c r="B47" s="1">
        <v>44835</v>
      </c>
      <c r="C47" s="1">
        <v>44866</v>
      </c>
      <c r="D47">
        <v>0</v>
      </c>
      <c r="E47">
        <v>1</v>
      </c>
      <c r="F47">
        <v>0</v>
      </c>
      <c r="G47">
        <v>1</v>
      </c>
      <c r="H47">
        <v>1</v>
      </c>
      <c r="I47">
        <v>1</v>
      </c>
      <c r="J47">
        <v>1</v>
      </c>
      <c r="K47">
        <v>0</v>
      </c>
      <c r="L47">
        <v>0</v>
      </c>
      <c r="M47">
        <v>1</v>
      </c>
      <c r="N47">
        <v>1</v>
      </c>
      <c r="O47">
        <v>0</v>
      </c>
      <c r="P47">
        <v>1</v>
      </c>
      <c r="Q47">
        <v>1</v>
      </c>
      <c r="R47">
        <v>1</v>
      </c>
      <c r="S47">
        <v>0</v>
      </c>
      <c r="T47">
        <v>0</v>
      </c>
      <c r="U47" t="s">
        <v>219</v>
      </c>
      <c r="V47" t="s">
        <v>219</v>
      </c>
      <c r="W47" t="s">
        <v>219</v>
      </c>
      <c r="X47" t="s">
        <v>219</v>
      </c>
      <c r="Y47" t="s">
        <v>219</v>
      </c>
      <c r="Z47" t="s">
        <v>219</v>
      </c>
      <c r="AA47" t="s">
        <v>219</v>
      </c>
      <c r="AB47">
        <v>0</v>
      </c>
      <c r="AC47">
        <v>1</v>
      </c>
      <c r="AD47">
        <v>1</v>
      </c>
      <c r="AE47">
        <v>1</v>
      </c>
      <c r="AF47">
        <v>0</v>
      </c>
      <c r="AG47">
        <v>1</v>
      </c>
      <c r="AH47">
        <v>1</v>
      </c>
      <c r="AI47">
        <v>1</v>
      </c>
      <c r="AJ47">
        <v>0</v>
      </c>
      <c r="AK47">
        <v>0</v>
      </c>
      <c r="AL47">
        <v>1</v>
      </c>
      <c r="AM47">
        <v>1</v>
      </c>
      <c r="AN47">
        <v>1</v>
      </c>
      <c r="AO47">
        <v>0</v>
      </c>
      <c r="AP47">
        <v>1</v>
      </c>
      <c r="AQ47">
        <v>1</v>
      </c>
      <c r="AR47">
        <v>0</v>
      </c>
      <c r="AS47">
        <v>0</v>
      </c>
      <c r="AT47">
        <v>1</v>
      </c>
      <c r="AU47">
        <v>0</v>
      </c>
      <c r="AV47" t="s">
        <v>219</v>
      </c>
      <c r="AW47" t="s">
        <v>219</v>
      </c>
      <c r="AX47">
        <v>1</v>
      </c>
      <c r="AY47">
        <v>1</v>
      </c>
      <c r="AZ47">
        <v>1</v>
      </c>
      <c r="BA47">
        <v>1</v>
      </c>
      <c r="BB47">
        <v>1</v>
      </c>
      <c r="BC47">
        <v>1</v>
      </c>
      <c r="BD47">
        <v>1</v>
      </c>
      <c r="BE47">
        <v>0</v>
      </c>
      <c r="BF47">
        <v>1</v>
      </c>
      <c r="BG47">
        <v>0</v>
      </c>
      <c r="BH47">
        <v>1</v>
      </c>
      <c r="BI47">
        <v>0</v>
      </c>
      <c r="BJ47" t="s">
        <v>219</v>
      </c>
      <c r="BK47" t="s">
        <v>219</v>
      </c>
      <c r="BL47" t="s">
        <v>219</v>
      </c>
      <c r="BM47" t="s">
        <v>219</v>
      </c>
      <c r="BN47" t="s">
        <v>219</v>
      </c>
      <c r="BO47" t="s">
        <v>219</v>
      </c>
      <c r="BP47">
        <v>0</v>
      </c>
      <c r="BQ47">
        <v>1</v>
      </c>
      <c r="BR47">
        <v>0</v>
      </c>
      <c r="BS47" t="s">
        <v>219</v>
      </c>
      <c r="BT47" t="s">
        <v>219</v>
      </c>
      <c r="BU47" t="s">
        <v>219</v>
      </c>
      <c r="BV47" t="s">
        <v>219</v>
      </c>
      <c r="BW47" t="s">
        <v>219</v>
      </c>
      <c r="BX47" t="s">
        <v>219</v>
      </c>
      <c r="BY47" t="s">
        <v>219</v>
      </c>
      <c r="BZ47" t="s">
        <v>219</v>
      </c>
      <c r="CA47" t="s">
        <v>219</v>
      </c>
      <c r="CB47" t="s">
        <v>219</v>
      </c>
      <c r="CC47" t="s">
        <v>219</v>
      </c>
      <c r="CD47" t="s">
        <v>219</v>
      </c>
      <c r="CE47" t="s">
        <v>219</v>
      </c>
      <c r="CF47" t="s">
        <v>219</v>
      </c>
      <c r="CG47" t="s">
        <v>219</v>
      </c>
      <c r="CH47" t="s">
        <v>219</v>
      </c>
      <c r="CI47">
        <v>0</v>
      </c>
      <c r="CJ47">
        <v>0</v>
      </c>
      <c r="CK47">
        <v>0</v>
      </c>
      <c r="CL47">
        <v>0</v>
      </c>
      <c r="CM47">
        <v>0</v>
      </c>
      <c r="CN47">
        <v>0</v>
      </c>
      <c r="CO47">
        <v>0</v>
      </c>
      <c r="CP47">
        <v>0</v>
      </c>
      <c r="CQ47">
        <v>0</v>
      </c>
      <c r="CR47">
        <v>0</v>
      </c>
      <c r="CS47">
        <v>0</v>
      </c>
      <c r="CT47">
        <v>1</v>
      </c>
      <c r="CU47">
        <v>0</v>
      </c>
      <c r="CV47">
        <v>1</v>
      </c>
      <c r="CW47">
        <v>0</v>
      </c>
      <c r="CX47">
        <v>1</v>
      </c>
      <c r="CY47">
        <v>0</v>
      </c>
      <c r="CZ47">
        <v>1</v>
      </c>
      <c r="DA47">
        <v>1</v>
      </c>
      <c r="DB47">
        <v>0</v>
      </c>
      <c r="DC47">
        <v>1</v>
      </c>
      <c r="DD47">
        <v>1</v>
      </c>
      <c r="DE47">
        <v>0</v>
      </c>
      <c r="DF47">
        <v>1</v>
      </c>
      <c r="DG47">
        <v>1</v>
      </c>
      <c r="DH47">
        <v>0</v>
      </c>
      <c r="DI47">
        <v>1</v>
      </c>
      <c r="DJ47">
        <v>0</v>
      </c>
      <c r="DK47">
        <v>1</v>
      </c>
      <c r="DL47">
        <v>1</v>
      </c>
      <c r="DM47">
        <v>1</v>
      </c>
      <c r="DN47">
        <v>0</v>
      </c>
      <c r="DO47">
        <v>0</v>
      </c>
      <c r="DP47">
        <v>1</v>
      </c>
      <c r="DQ47">
        <v>0</v>
      </c>
      <c r="DR47">
        <v>0</v>
      </c>
      <c r="DS47">
        <v>0</v>
      </c>
      <c r="DT47">
        <v>1</v>
      </c>
      <c r="DU47">
        <v>0</v>
      </c>
      <c r="DV47">
        <v>1</v>
      </c>
      <c r="DW47">
        <v>1</v>
      </c>
      <c r="DX47">
        <v>0</v>
      </c>
      <c r="DY47">
        <v>0</v>
      </c>
      <c r="DZ47">
        <v>0</v>
      </c>
      <c r="EA47">
        <v>1</v>
      </c>
      <c r="EB47">
        <v>0</v>
      </c>
      <c r="EC47">
        <v>1</v>
      </c>
      <c r="ED47">
        <v>0</v>
      </c>
      <c r="EE47" t="s">
        <v>219</v>
      </c>
      <c r="EF47" t="s">
        <v>219</v>
      </c>
      <c r="EG47" t="s">
        <v>219</v>
      </c>
      <c r="EH47" t="s">
        <v>219</v>
      </c>
      <c r="EI47" t="s">
        <v>219</v>
      </c>
      <c r="EJ47">
        <v>0</v>
      </c>
      <c r="EK47" t="s">
        <v>219</v>
      </c>
      <c r="EL47" t="s">
        <v>219</v>
      </c>
      <c r="EM47" t="s">
        <v>219</v>
      </c>
      <c r="EN47" t="s">
        <v>219</v>
      </c>
      <c r="EO47" t="s">
        <v>219</v>
      </c>
      <c r="EP47">
        <v>1</v>
      </c>
      <c r="EQ47">
        <v>1</v>
      </c>
      <c r="ER47">
        <v>1</v>
      </c>
      <c r="ES47">
        <v>1</v>
      </c>
      <c r="ET47">
        <v>1</v>
      </c>
      <c r="EU47">
        <v>1</v>
      </c>
      <c r="EV47">
        <v>1</v>
      </c>
      <c r="EW47">
        <v>1</v>
      </c>
      <c r="EX47">
        <v>1</v>
      </c>
      <c r="EY47">
        <v>1</v>
      </c>
      <c r="EZ47">
        <v>1</v>
      </c>
      <c r="FA47">
        <v>0</v>
      </c>
      <c r="FB47">
        <v>1</v>
      </c>
      <c r="FC47">
        <v>0</v>
      </c>
      <c r="FD47" t="s">
        <v>219</v>
      </c>
      <c r="FE47" t="s">
        <v>219</v>
      </c>
      <c r="FF47" t="s">
        <v>219</v>
      </c>
      <c r="FG47">
        <v>1</v>
      </c>
      <c r="FH47">
        <v>0</v>
      </c>
      <c r="FI47">
        <v>1</v>
      </c>
      <c r="FJ47">
        <v>0</v>
      </c>
      <c r="FK47">
        <v>0</v>
      </c>
      <c r="FL47">
        <v>1</v>
      </c>
      <c r="FM47">
        <v>1</v>
      </c>
      <c r="FN47">
        <v>0</v>
      </c>
      <c r="FO47">
        <v>1</v>
      </c>
      <c r="FP47">
        <v>0</v>
      </c>
      <c r="FQ47">
        <v>0</v>
      </c>
      <c r="FR47">
        <v>0</v>
      </c>
      <c r="FS47">
        <v>0</v>
      </c>
      <c r="FT47">
        <v>1</v>
      </c>
      <c r="FU47">
        <v>1</v>
      </c>
      <c r="FV47">
        <v>1</v>
      </c>
      <c r="FW47">
        <v>0</v>
      </c>
      <c r="FX47">
        <v>0</v>
      </c>
      <c r="FY47">
        <v>0</v>
      </c>
      <c r="FZ47">
        <v>1</v>
      </c>
      <c r="GA47">
        <v>1</v>
      </c>
      <c r="GB47">
        <v>0</v>
      </c>
      <c r="GC47">
        <v>0</v>
      </c>
      <c r="GD47">
        <v>0</v>
      </c>
      <c r="GE47">
        <v>0</v>
      </c>
      <c r="GF47">
        <v>0</v>
      </c>
      <c r="GG47">
        <v>0</v>
      </c>
      <c r="GH47">
        <v>1</v>
      </c>
      <c r="GI47">
        <v>1</v>
      </c>
      <c r="GJ47">
        <v>1</v>
      </c>
      <c r="GK47">
        <v>1</v>
      </c>
      <c r="GL47">
        <v>1</v>
      </c>
      <c r="GM47">
        <v>1</v>
      </c>
      <c r="GN47">
        <v>1</v>
      </c>
      <c r="GO47">
        <v>1</v>
      </c>
      <c r="GP47">
        <v>0</v>
      </c>
      <c r="GQ47">
        <v>0</v>
      </c>
      <c r="GR47">
        <v>0</v>
      </c>
      <c r="GS47" t="s">
        <v>219</v>
      </c>
      <c r="GT47" t="s">
        <v>219</v>
      </c>
      <c r="GU47" t="s">
        <v>219</v>
      </c>
      <c r="GV47" t="s">
        <v>219</v>
      </c>
      <c r="GW47" t="s">
        <v>219</v>
      </c>
      <c r="GX47" t="s">
        <v>219</v>
      </c>
      <c r="GY47" t="s">
        <v>219</v>
      </c>
      <c r="GZ47" t="s">
        <v>219</v>
      </c>
      <c r="HA47">
        <v>1</v>
      </c>
      <c r="HB47">
        <v>0</v>
      </c>
      <c r="HC47">
        <v>0</v>
      </c>
      <c r="HD47">
        <v>0</v>
      </c>
      <c r="HE47">
        <v>1</v>
      </c>
      <c r="HF47">
        <v>1</v>
      </c>
      <c r="HG47">
        <v>1</v>
      </c>
      <c r="HH47">
        <v>0</v>
      </c>
      <c r="HI47">
        <v>1</v>
      </c>
      <c r="HJ47">
        <v>0</v>
      </c>
    </row>
    <row r="48" spans="1:218">
      <c r="A48" t="s">
        <v>228</v>
      </c>
      <c r="B48" s="1">
        <v>43678</v>
      </c>
      <c r="C48" s="1">
        <v>44377</v>
      </c>
      <c r="D48">
        <v>0</v>
      </c>
      <c r="E48">
        <v>1</v>
      </c>
      <c r="F48">
        <v>0</v>
      </c>
      <c r="G48">
        <v>0</v>
      </c>
      <c r="H48">
        <v>1</v>
      </c>
      <c r="I48">
        <v>1</v>
      </c>
      <c r="J48">
        <v>1</v>
      </c>
      <c r="K48">
        <v>0</v>
      </c>
      <c r="L48">
        <v>0</v>
      </c>
      <c r="M48">
        <v>1</v>
      </c>
      <c r="N48">
        <v>1</v>
      </c>
      <c r="O48">
        <v>0</v>
      </c>
      <c r="P48">
        <v>0</v>
      </c>
      <c r="Q48">
        <v>0</v>
      </c>
      <c r="R48">
        <v>0</v>
      </c>
      <c r="S48">
        <v>0</v>
      </c>
      <c r="T48">
        <v>0</v>
      </c>
      <c r="U48" t="s">
        <v>219</v>
      </c>
      <c r="V48" t="s">
        <v>219</v>
      </c>
      <c r="W48" t="s">
        <v>219</v>
      </c>
      <c r="X48" t="s">
        <v>219</v>
      </c>
      <c r="Y48" t="s">
        <v>219</v>
      </c>
      <c r="Z48" t="s">
        <v>219</v>
      </c>
      <c r="AA48" t="s">
        <v>219</v>
      </c>
      <c r="AB48">
        <v>0</v>
      </c>
      <c r="AC48">
        <v>1</v>
      </c>
      <c r="AD48">
        <v>1</v>
      </c>
      <c r="AE48">
        <v>1</v>
      </c>
      <c r="AF48">
        <v>1</v>
      </c>
      <c r="AG48">
        <v>1</v>
      </c>
      <c r="AH48">
        <v>1</v>
      </c>
      <c r="AI48">
        <v>1</v>
      </c>
      <c r="AJ48">
        <v>1</v>
      </c>
      <c r="AK48">
        <v>0</v>
      </c>
      <c r="AL48">
        <v>0</v>
      </c>
      <c r="AM48">
        <v>1</v>
      </c>
      <c r="AN48">
        <v>1</v>
      </c>
      <c r="AO48">
        <v>0</v>
      </c>
      <c r="AP48">
        <v>0</v>
      </c>
      <c r="AQ48">
        <v>0</v>
      </c>
      <c r="AR48">
        <v>0</v>
      </c>
      <c r="AS48">
        <v>0</v>
      </c>
      <c r="AT48">
        <v>0</v>
      </c>
      <c r="AU48">
        <v>0</v>
      </c>
      <c r="AV48" t="s">
        <v>219</v>
      </c>
      <c r="AW48" t="s">
        <v>219</v>
      </c>
      <c r="AX48">
        <v>1</v>
      </c>
      <c r="AY48">
        <v>1</v>
      </c>
      <c r="AZ48">
        <v>1</v>
      </c>
      <c r="BA48">
        <v>0</v>
      </c>
      <c r="BB48">
        <v>0</v>
      </c>
      <c r="BC48">
        <v>0</v>
      </c>
      <c r="BD48">
        <v>0</v>
      </c>
      <c r="BE48">
        <v>0</v>
      </c>
      <c r="BF48">
        <v>1</v>
      </c>
      <c r="BG48">
        <v>0</v>
      </c>
      <c r="BH48">
        <v>1</v>
      </c>
      <c r="BI48">
        <v>0</v>
      </c>
      <c r="BJ48" t="s">
        <v>219</v>
      </c>
      <c r="BK48" t="s">
        <v>219</v>
      </c>
      <c r="BL48" t="s">
        <v>219</v>
      </c>
      <c r="BM48" t="s">
        <v>219</v>
      </c>
      <c r="BN48" t="s">
        <v>219</v>
      </c>
      <c r="BO48" t="s">
        <v>219</v>
      </c>
      <c r="BP48">
        <v>0</v>
      </c>
      <c r="BQ48">
        <v>0</v>
      </c>
      <c r="BR48" t="s">
        <v>219</v>
      </c>
      <c r="BS48" t="s">
        <v>219</v>
      </c>
      <c r="BT48" t="s">
        <v>219</v>
      </c>
      <c r="BU48" t="s">
        <v>219</v>
      </c>
      <c r="BV48" t="s">
        <v>219</v>
      </c>
      <c r="BW48" t="s">
        <v>219</v>
      </c>
      <c r="BX48" t="s">
        <v>219</v>
      </c>
      <c r="BY48" t="s">
        <v>219</v>
      </c>
      <c r="BZ48" t="s">
        <v>219</v>
      </c>
      <c r="CA48" t="s">
        <v>219</v>
      </c>
      <c r="CB48" t="s">
        <v>219</v>
      </c>
      <c r="CC48" t="s">
        <v>219</v>
      </c>
      <c r="CD48" t="s">
        <v>219</v>
      </c>
      <c r="CE48" t="s">
        <v>219</v>
      </c>
      <c r="CF48" t="s">
        <v>219</v>
      </c>
      <c r="CG48" t="s">
        <v>219</v>
      </c>
      <c r="CH48" t="s">
        <v>219</v>
      </c>
      <c r="CI48" t="s">
        <v>219</v>
      </c>
      <c r="CJ48" t="s">
        <v>219</v>
      </c>
      <c r="CK48" t="s">
        <v>219</v>
      </c>
      <c r="CL48" t="s">
        <v>219</v>
      </c>
      <c r="CM48" t="s">
        <v>219</v>
      </c>
      <c r="CN48" t="s">
        <v>219</v>
      </c>
      <c r="CO48" t="s">
        <v>219</v>
      </c>
      <c r="CP48" t="s">
        <v>219</v>
      </c>
      <c r="CQ48" t="s">
        <v>219</v>
      </c>
      <c r="CR48" t="s">
        <v>219</v>
      </c>
      <c r="CS48" t="s">
        <v>219</v>
      </c>
      <c r="CT48" t="s">
        <v>219</v>
      </c>
      <c r="CU48" t="s">
        <v>219</v>
      </c>
      <c r="CV48" t="s">
        <v>219</v>
      </c>
      <c r="CW48" t="s">
        <v>219</v>
      </c>
      <c r="CX48" t="s">
        <v>219</v>
      </c>
      <c r="CY48">
        <v>0</v>
      </c>
      <c r="CZ48">
        <v>1</v>
      </c>
      <c r="DA48">
        <v>1</v>
      </c>
      <c r="DB48">
        <v>1</v>
      </c>
      <c r="DC48">
        <v>1</v>
      </c>
      <c r="DD48">
        <v>1</v>
      </c>
      <c r="DE48">
        <v>0</v>
      </c>
      <c r="DF48">
        <v>1</v>
      </c>
      <c r="DG48">
        <v>1</v>
      </c>
      <c r="DH48">
        <v>0</v>
      </c>
      <c r="DI48">
        <v>1</v>
      </c>
      <c r="DJ48">
        <v>0</v>
      </c>
      <c r="DK48">
        <v>1</v>
      </c>
      <c r="DL48">
        <v>1</v>
      </c>
      <c r="DM48">
        <v>0</v>
      </c>
      <c r="DN48">
        <v>0</v>
      </c>
      <c r="DO48">
        <v>1</v>
      </c>
      <c r="DP48">
        <v>0</v>
      </c>
      <c r="DQ48">
        <v>0</v>
      </c>
      <c r="DR48">
        <v>0</v>
      </c>
      <c r="DS48">
        <v>0</v>
      </c>
      <c r="DT48">
        <v>1</v>
      </c>
      <c r="DU48">
        <v>0</v>
      </c>
      <c r="DV48">
        <v>1</v>
      </c>
      <c r="DW48">
        <v>1</v>
      </c>
      <c r="DX48">
        <v>0</v>
      </c>
      <c r="DY48">
        <v>0</v>
      </c>
      <c r="DZ48">
        <v>1</v>
      </c>
      <c r="EA48">
        <v>1</v>
      </c>
      <c r="EB48">
        <v>0</v>
      </c>
      <c r="EC48">
        <v>1</v>
      </c>
      <c r="ED48">
        <v>0</v>
      </c>
      <c r="EE48" t="s">
        <v>219</v>
      </c>
      <c r="EF48" t="s">
        <v>219</v>
      </c>
      <c r="EG48" t="s">
        <v>219</v>
      </c>
      <c r="EH48" t="s">
        <v>219</v>
      </c>
      <c r="EI48" t="s">
        <v>219</v>
      </c>
      <c r="EJ48">
        <v>0</v>
      </c>
      <c r="EK48" t="s">
        <v>219</v>
      </c>
      <c r="EL48" t="s">
        <v>219</v>
      </c>
      <c r="EM48" t="s">
        <v>219</v>
      </c>
      <c r="EN48" t="s">
        <v>219</v>
      </c>
      <c r="EO48" t="s">
        <v>219</v>
      </c>
      <c r="EP48">
        <v>1</v>
      </c>
      <c r="EQ48">
        <v>1</v>
      </c>
      <c r="ER48">
        <v>0</v>
      </c>
      <c r="ES48">
        <v>1</v>
      </c>
      <c r="ET48">
        <v>0</v>
      </c>
      <c r="EU48">
        <v>1</v>
      </c>
      <c r="EV48">
        <v>1</v>
      </c>
      <c r="EW48">
        <v>1</v>
      </c>
      <c r="EX48">
        <v>1</v>
      </c>
      <c r="EY48">
        <v>1</v>
      </c>
      <c r="EZ48">
        <v>1</v>
      </c>
      <c r="FA48">
        <v>0</v>
      </c>
      <c r="FB48">
        <v>1</v>
      </c>
      <c r="FC48">
        <v>0</v>
      </c>
      <c r="FD48" t="s">
        <v>219</v>
      </c>
      <c r="FE48" t="s">
        <v>219</v>
      </c>
      <c r="FF48" t="s">
        <v>219</v>
      </c>
      <c r="FG48">
        <v>0</v>
      </c>
      <c r="FH48" t="s">
        <v>219</v>
      </c>
      <c r="FI48" t="s">
        <v>219</v>
      </c>
      <c r="FJ48" t="s">
        <v>219</v>
      </c>
      <c r="FK48" t="s">
        <v>219</v>
      </c>
      <c r="FL48" t="s">
        <v>219</v>
      </c>
      <c r="FM48" t="s">
        <v>219</v>
      </c>
      <c r="FN48">
        <v>0</v>
      </c>
      <c r="FO48">
        <v>0</v>
      </c>
      <c r="FP48" t="s">
        <v>219</v>
      </c>
      <c r="FQ48" t="s">
        <v>219</v>
      </c>
      <c r="FR48" t="s">
        <v>219</v>
      </c>
      <c r="FS48" t="s">
        <v>219</v>
      </c>
      <c r="FT48" t="s">
        <v>219</v>
      </c>
      <c r="FU48" t="s">
        <v>219</v>
      </c>
      <c r="FV48" t="s">
        <v>219</v>
      </c>
      <c r="FW48" t="s">
        <v>219</v>
      </c>
      <c r="FX48" t="s">
        <v>219</v>
      </c>
      <c r="FY48">
        <v>0</v>
      </c>
      <c r="FZ48">
        <v>0</v>
      </c>
      <c r="GA48" t="s">
        <v>219</v>
      </c>
      <c r="GB48" t="s">
        <v>219</v>
      </c>
      <c r="GC48" t="s">
        <v>219</v>
      </c>
      <c r="GD48" t="s">
        <v>219</v>
      </c>
      <c r="GE48" t="s">
        <v>219</v>
      </c>
      <c r="GF48" t="s">
        <v>219</v>
      </c>
      <c r="GG48" t="s">
        <v>219</v>
      </c>
      <c r="GH48" t="s">
        <v>219</v>
      </c>
      <c r="GI48" t="s">
        <v>219</v>
      </c>
      <c r="GJ48" t="s">
        <v>219</v>
      </c>
      <c r="GK48" t="s">
        <v>219</v>
      </c>
      <c r="GL48" t="s">
        <v>219</v>
      </c>
      <c r="GM48" t="s">
        <v>219</v>
      </c>
      <c r="GN48" t="s">
        <v>219</v>
      </c>
      <c r="GO48" t="s">
        <v>219</v>
      </c>
      <c r="GP48" t="s">
        <v>219</v>
      </c>
      <c r="GQ48" t="s">
        <v>219</v>
      </c>
      <c r="GR48" t="s">
        <v>219</v>
      </c>
      <c r="GS48" t="s">
        <v>219</v>
      </c>
      <c r="GT48" t="s">
        <v>219</v>
      </c>
      <c r="GU48" t="s">
        <v>219</v>
      </c>
      <c r="GV48" t="s">
        <v>219</v>
      </c>
      <c r="GW48" t="s">
        <v>219</v>
      </c>
      <c r="GX48" t="s">
        <v>219</v>
      </c>
      <c r="GY48" t="s">
        <v>219</v>
      </c>
      <c r="GZ48" t="s">
        <v>219</v>
      </c>
      <c r="HA48" t="s">
        <v>219</v>
      </c>
      <c r="HB48" t="s">
        <v>219</v>
      </c>
      <c r="HC48" t="s">
        <v>219</v>
      </c>
      <c r="HD48" t="s">
        <v>219</v>
      </c>
      <c r="HE48" t="s">
        <v>219</v>
      </c>
      <c r="HF48" t="s">
        <v>219</v>
      </c>
      <c r="HG48" t="s">
        <v>219</v>
      </c>
      <c r="HH48" t="s">
        <v>219</v>
      </c>
      <c r="HI48" t="s">
        <v>219</v>
      </c>
      <c r="HJ48">
        <v>0</v>
      </c>
    </row>
    <row r="49" spans="1:218">
      <c r="A49" t="s">
        <v>228</v>
      </c>
      <c r="B49" s="1">
        <v>44378</v>
      </c>
      <c r="C49" s="1">
        <v>44685</v>
      </c>
      <c r="D49">
        <v>0</v>
      </c>
      <c r="E49">
        <v>1</v>
      </c>
      <c r="F49">
        <v>0</v>
      </c>
      <c r="G49">
        <v>0</v>
      </c>
      <c r="H49">
        <v>1</v>
      </c>
      <c r="I49">
        <v>1</v>
      </c>
      <c r="J49">
        <v>1</v>
      </c>
      <c r="K49">
        <v>0</v>
      </c>
      <c r="L49">
        <v>0</v>
      </c>
      <c r="M49">
        <v>1</v>
      </c>
      <c r="N49">
        <v>1</v>
      </c>
      <c r="O49">
        <v>0</v>
      </c>
      <c r="P49">
        <v>0</v>
      </c>
      <c r="Q49">
        <v>1</v>
      </c>
      <c r="R49">
        <v>0</v>
      </c>
      <c r="S49">
        <v>0</v>
      </c>
      <c r="T49">
        <v>0</v>
      </c>
      <c r="U49" t="s">
        <v>219</v>
      </c>
      <c r="V49" t="s">
        <v>219</v>
      </c>
      <c r="W49" t="s">
        <v>219</v>
      </c>
      <c r="X49" t="s">
        <v>219</v>
      </c>
      <c r="Y49" t="s">
        <v>219</v>
      </c>
      <c r="Z49" t="s">
        <v>219</v>
      </c>
      <c r="AA49" t="s">
        <v>219</v>
      </c>
      <c r="AB49">
        <v>0</v>
      </c>
      <c r="AC49">
        <v>1</v>
      </c>
      <c r="AD49">
        <v>1</v>
      </c>
      <c r="AE49">
        <v>1</v>
      </c>
      <c r="AF49">
        <v>1</v>
      </c>
      <c r="AG49">
        <v>1</v>
      </c>
      <c r="AH49">
        <v>1</v>
      </c>
      <c r="AI49">
        <v>1</v>
      </c>
      <c r="AJ49">
        <v>1</v>
      </c>
      <c r="AK49">
        <v>0</v>
      </c>
      <c r="AL49">
        <v>0</v>
      </c>
      <c r="AM49">
        <v>1</v>
      </c>
      <c r="AN49">
        <v>1</v>
      </c>
      <c r="AO49">
        <v>0</v>
      </c>
      <c r="AP49">
        <v>0</v>
      </c>
      <c r="AQ49">
        <v>0</v>
      </c>
      <c r="AR49">
        <v>0</v>
      </c>
      <c r="AS49">
        <v>0</v>
      </c>
      <c r="AT49">
        <v>0</v>
      </c>
      <c r="AU49">
        <v>0</v>
      </c>
      <c r="AV49" t="s">
        <v>219</v>
      </c>
      <c r="AW49" t="s">
        <v>219</v>
      </c>
      <c r="AX49">
        <v>1</v>
      </c>
      <c r="AY49">
        <v>1</v>
      </c>
      <c r="AZ49">
        <v>1</v>
      </c>
      <c r="BA49">
        <v>0</v>
      </c>
      <c r="BB49">
        <v>0</v>
      </c>
      <c r="BC49">
        <v>0</v>
      </c>
      <c r="BD49">
        <v>0</v>
      </c>
      <c r="BE49">
        <v>0</v>
      </c>
      <c r="BF49">
        <v>1</v>
      </c>
      <c r="BG49">
        <v>0</v>
      </c>
      <c r="BH49">
        <v>1</v>
      </c>
      <c r="BI49">
        <v>0</v>
      </c>
      <c r="BJ49" t="s">
        <v>219</v>
      </c>
      <c r="BK49" t="s">
        <v>219</v>
      </c>
      <c r="BL49" t="s">
        <v>219</v>
      </c>
      <c r="BM49" t="s">
        <v>219</v>
      </c>
      <c r="BN49" t="s">
        <v>219</v>
      </c>
      <c r="BO49" t="s">
        <v>219</v>
      </c>
      <c r="BP49">
        <v>0</v>
      </c>
      <c r="BQ49">
        <v>0</v>
      </c>
      <c r="BR49" t="s">
        <v>219</v>
      </c>
      <c r="BS49" t="s">
        <v>219</v>
      </c>
      <c r="BT49" t="s">
        <v>219</v>
      </c>
      <c r="BU49" t="s">
        <v>219</v>
      </c>
      <c r="BV49" t="s">
        <v>219</v>
      </c>
      <c r="BW49" t="s">
        <v>219</v>
      </c>
      <c r="BX49" t="s">
        <v>219</v>
      </c>
      <c r="BY49" t="s">
        <v>219</v>
      </c>
      <c r="BZ49" t="s">
        <v>219</v>
      </c>
      <c r="CA49" t="s">
        <v>219</v>
      </c>
      <c r="CB49" t="s">
        <v>219</v>
      </c>
      <c r="CC49" t="s">
        <v>219</v>
      </c>
      <c r="CD49" t="s">
        <v>219</v>
      </c>
      <c r="CE49" t="s">
        <v>219</v>
      </c>
      <c r="CF49" t="s">
        <v>219</v>
      </c>
      <c r="CG49" t="s">
        <v>219</v>
      </c>
      <c r="CH49" t="s">
        <v>219</v>
      </c>
      <c r="CI49" t="s">
        <v>219</v>
      </c>
      <c r="CJ49" t="s">
        <v>219</v>
      </c>
      <c r="CK49" t="s">
        <v>219</v>
      </c>
      <c r="CL49" t="s">
        <v>219</v>
      </c>
      <c r="CM49" t="s">
        <v>219</v>
      </c>
      <c r="CN49" t="s">
        <v>219</v>
      </c>
      <c r="CO49" t="s">
        <v>219</v>
      </c>
      <c r="CP49" t="s">
        <v>219</v>
      </c>
      <c r="CQ49" t="s">
        <v>219</v>
      </c>
      <c r="CR49" t="s">
        <v>219</v>
      </c>
      <c r="CS49" t="s">
        <v>219</v>
      </c>
      <c r="CT49" t="s">
        <v>219</v>
      </c>
      <c r="CU49" t="s">
        <v>219</v>
      </c>
      <c r="CV49" t="s">
        <v>219</v>
      </c>
      <c r="CW49" t="s">
        <v>219</v>
      </c>
      <c r="CX49" t="s">
        <v>219</v>
      </c>
      <c r="CY49">
        <v>0</v>
      </c>
      <c r="CZ49">
        <v>1</v>
      </c>
      <c r="DA49">
        <v>1</v>
      </c>
      <c r="DB49">
        <v>1</v>
      </c>
      <c r="DC49">
        <v>1</v>
      </c>
      <c r="DD49">
        <v>1</v>
      </c>
      <c r="DE49">
        <v>0</v>
      </c>
      <c r="DF49">
        <v>1</v>
      </c>
      <c r="DG49">
        <v>1</v>
      </c>
      <c r="DH49">
        <v>0</v>
      </c>
      <c r="DI49">
        <v>1</v>
      </c>
      <c r="DJ49">
        <v>0</v>
      </c>
      <c r="DK49">
        <v>1</v>
      </c>
      <c r="DL49">
        <v>1</v>
      </c>
      <c r="DM49">
        <v>0</v>
      </c>
      <c r="DN49">
        <v>0</v>
      </c>
      <c r="DO49">
        <v>1</v>
      </c>
      <c r="DP49">
        <v>0</v>
      </c>
      <c r="DQ49">
        <v>0</v>
      </c>
      <c r="DR49">
        <v>0</v>
      </c>
      <c r="DS49">
        <v>0</v>
      </c>
      <c r="DT49">
        <v>1</v>
      </c>
      <c r="DU49">
        <v>0</v>
      </c>
      <c r="DV49">
        <v>1</v>
      </c>
      <c r="DW49">
        <v>1</v>
      </c>
      <c r="DX49">
        <v>0</v>
      </c>
      <c r="DY49">
        <v>0</v>
      </c>
      <c r="DZ49">
        <v>1</v>
      </c>
      <c r="EA49">
        <v>1</v>
      </c>
      <c r="EB49">
        <v>0</v>
      </c>
      <c r="EC49">
        <v>1</v>
      </c>
      <c r="ED49">
        <v>0</v>
      </c>
      <c r="EE49" t="s">
        <v>219</v>
      </c>
      <c r="EF49" t="s">
        <v>219</v>
      </c>
      <c r="EG49" t="s">
        <v>219</v>
      </c>
      <c r="EH49" t="s">
        <v>219</v>
      </c>
      <c r="EI49" t="s">
        <v>219</v>
      </c>
      <c r="EJ49">
        <v>0</v>
      </c>
      <c r="EK49" t="s">
        <v>219</v>
      </c>
      <c r="EL49" t="s">
        <v>219</v>
      </c>
      <c r="EM49" t="s">
        <v>219</v>
      </c>
      <c r="EN49" t="s">
        <v>219</v>
      </c>
      <c r="EO49" t="s">
        <v>219</v>
      </c>
      <c r="EP49">
        <v>1</v>
      </c>
      <c r="EQ49">
        <v>1</v>
      </c>
      <c r="ER49">
        <v>0</v>
      </c>
      <c r="ES49">
        <v>1</v>
      </c>
      <c r="ET49">
        <v>0</v>
      </c>
      <c r="EU49">
        <v>1</v>
      </c>
      <c r="EV49">
        <v>1</v>
      </c>
      <c r="EW49">
        <v>1</v>
      </c>
      <c r="EX49">
        <v>1</v>
      </c>
      <c r="EY49">
        <v>1</v>
      </c>
      <c r="EZ49">
        <v>1</v>
      </c>
      <c r="FA49">
        <v>0</v>
      </c>
      <c r="FB49">
        <v>1</v>
      </c>
      <c r="FC49">
        <v>0</v>
      </c>
      <c r="FD49" t="s">
        <v>219</v>
      </c>
      <c r="FE49" t="s">
        <v>219</v>
      </c>
      <c r="FF49" t="s">
        <v>219</v>
      </c>
      <c r="FG49">
        <v>0</v>
      </c>
      <c r="FH49" t="s">
        <v>219</v>
      </c>
      <c r="FI49" t="s">
        <v>219</v>
      </c>
      <c r="FJ49" t="s">
        <v>219</v>
      </c>
      <c r="FK49" t="s">
        <v>219</v>
      </c>
      <c r="FL49" t="s">
        <v>219</v>
      </c>
      <c r="FM49" t="s">
        <v>219</v>
      </c>
      <c r="FN49">
        <v>0</v>
      </c>
      <c r="FO49">
        <v>1</v>
      </c>
      <c r="FP49">
        <v>1</v>
      </c>
      <c r="FQ49">
        <v>0</v>
      </c>
      <c r="FR49">
        <v>0</v>
      </c>
      <c r="FS49">
        <v>0</v>
      </c>
      <c r="FT49">
        <v>0</v>
      </c>
      <c r="FU49">
        <v>0</v>
      </c>
      <c r="FV49">
        <v>0</v>
      </c>
      <c r="FW49">
        <v>1</v>
      </c>
      <c r="FX49">
        <v>1</v>
      </c>
      <c r="FY49">
        <v>0</v>
      </c>
      <c r="FZ49">
        <v>0</v>
      </c>
      <c r="GA49" t="s">
        <v>219</v>
      </c>
      <c r="GB49" t="s">
        <v>219</v>
      </c>
      <c r="GC49" t="s">
        <v>219</v>
      </c>
      <c r="GD49" t="s">
        <v>219</v>
      </c>
      <c r="GE49" t="s">
        <v>219</v>
      </c>
      <c r="GF49" t="s">
        <v>219</v>
      </c>
      <c r="GG49" t="s">
        <v>219</v>
      </c>
      <c r="GH49" t="s">
        <v>219</v>
      </c>
      <c r="GI49" t="s">
        <v>219</v>
      </c>
      <c r="GJ49" t="s">
        <v>219</v>
      </c>
      <c r="GK49" t="s">
        <v>219</v>
      </c>
      <c r="GL49" t="s">
        <v>219</v>
      </c>
      <c r="GM49" t="s">
        <v>219</v>
      </c>
      <c r="GN49" t="s">
        <v>219</v>
      </c>
      <c r="GO49" t="s">
        <v>219</v>
      </c>
      <c r="GP49" t="s">
        <v>219</v>
      </c>
      <c r="GQ49" t="s">
        <v>219</v>
      </c>
      <c r="GR49" t="s">
        <v>219</v>
      </c>
      <c r="GS49" t="s">
        <v>219</v>
      </c>
      <c r="GT49" t="s">
        <v>219</v>
      </c>
      <c r="GU49" t="s">
        <v>219</v>
      </c>
      <c r="GV49" t="s">
        <v>219</v>
      </c>
      <c r="GW49" t="s">
        <v>219</v>
      </c>
      <c r="GX49" t="s">
        <v>219</v>
      </c>
      <c r="GY49" t="s">
        <v>219</v>
      </c>
      <c r="GZ49" t="s">
        <v>219</v>
      </c>
      <c r="HA49" t="s">
        <v>219</v>
      </c>
      <c r="HB49" t="s">
        <v>219</v>
      </c>
      <c r="HC49" t="s">
        <v>219</v>
      </c>
      <c r="HD49" t="s">
        <v>219</v>
      </c>
      <c r="HE49" t="s">
        <v>219</v>
      </c>
      <c r="HF49" t="s">
        <v>219</v>
      </c>
      <c r="HG49" t="s">
        <v>219</v>
      </c>
      <c r="HH49" t="s">
        <v>219</v>
      </c>
      <c r="HI49" t="s">
        <v>219</v>
      </c>
      <c r="HJ49">
        <v>0</v>
      </c>
    </row>
    <row r="50" spans="1:218">
      <c r="A50" t="s">
        <v>228</v>
      </c>
      <c r="B50" s="1">
        <v>44686</v>
      </c>
      <c r="C50" s="1">
        <v>44742</v>
      </c>
      <c r="D50">
        <v>0</v>
      </c>
      <c r="E50">
        <v>1</v>
      </c>
      <c r="F50">
        <v>0</v>
      </c>
      <c r="G50">
        <v>0</v>
      </c>
      <c r="H50">
        <v>1</v>
      </c>
      <c r="I50">
        <v>1</v>
      </c>
      <c r="J50">
        <v>1</v>
      </c>
      <c r="K50">
        <v>0</v>
      </c>
      <c r="L50">
        <v>0</v>
      </c>
      <c r="M50">
        <v>1</v>
      </c>
      <c r="N50">
        <v>1</v>
      </c>
      <c r="O50">
        <v>0</v>
      </c>
      <c r="P50">
        <v>0</v>
      </c>
      <c r="Q50">
        <v>1</v>
      </c>
      <c r="R50">
        <v>0</v>
      </c>
      <c r="S50">
        <v>0</v>
      </c>
      <c r="T50">
        <v>0</v>
      </c>
      <c r="U50" t="s">
        <v>219</v>
      </c>
      <c r="V50" t="s">
        <v>219</v>
      </c>
      <c r="W50" t="s">
        <v>219</v>
      </c>
      <c r="X50" t="s">
        <v>219</v>
      </c>
      <c r="Y50" t="s">
        <v>219</v>
      </c>
      <c r="Z50" t="s">
        <v>219</v>
      </c>
      <c r="AA50" t="s">
        <v>219</v>
      </c>
      <c r="AB50">
        <v>0</v>
      </c>
      <c r="AC50">
        <v>1</v>
      </c>
      <c r="AD50">
        <v>1</v>
      </c>
      <c r="AE50">
        <v>1</v>
      </c>
      <c r="AF50">
        <v>1</v>
      </c>
      <c r="AG50">
        <v>1</v>
      </c>
      <c r="AH50">
        <v>1</v>
      </c>
      <c r="AI50">
        <v>1</v>
      </c>
      <c r="AJ50">
        <v>1</v>
      </c>
      <c r="AK50">
        <v>0</v>
      </c>
      <c r="AL50">
        <v>0</v>
      </c>
      <c r="AM50">
        <v>1</v>
      </c>
      <c r="AN50">
        <v>1</v>
      </c>
      <c r="AO50">
        <v>0</v>
      </c>
      <c r="AP50">
        <v>0</v>
      </c>
      <c r="AQ50">
        <v>0</v>
      </c>
      <c r="AR50">
        <v>0</v>
      </c>
      <c r="AS50">
        <v>0</v>
      </c>
      <c r="AT50">
        <v>0</v>
      </c>
      <c r="AU50">
        <v>0</v>
      </c>
      <c r="AV50" t="s">
        <v>219</v>
      </c>
      <c r="AW50" t="s">
        <v>219</v>
      </c>
      <c r="AX50">
        <v>1</v>
      </c>
      <c r="AY50">
        <v>1</v>
      </c>
      <c r="AZ50">
        <v>1</v>
      </c>
      <c r="BA50">
        <v>0</v>
      </c>
      <c r="BB50">
        <v>0</v>
      </c>
      <c r="BC50">
        <v>0</v>
      </c>
      <c r="BD50">
        <v>0</v>
      </c>
      <c r="BE50">
        <v>0</v>
      </c>
      <c r="BF50">
        <v>1</v>
      </c>
      <c r="BG50">
        <v>0</v>
      </c>
      <c r="BH50">
        <v>1</v>
      </c>
      <c r="BI50">
        <v>0</v>
      </c>
      <c r="BJ50" t="s">
        <v>219</v>
      </c>
      <c r="BK50" t="s">
        <v>219</v>
      </c>
      <c r="BL50" t="s">
        <v>219</v>
      </c>
      <c r="BM50" t="s">
        <v>219</v>
      </c>
      <c r="BN50" t="s">
        <v>219</v>
      </c>
      <c r="BO50" t="s">
        <v>219</v>
      </c>
      <c r="BP50">
        <v>0</v>
      </c>
      <c r="BQ50">
        <v>0</v>
      </c>
      <c r="BR50" t="s">
        <v>219</v>
      </c>
      <c r="BS50" t="s">
        <v>219</v>
      </c>
      <c r="BT50" t="s">
        <v>219</v>
      </c>
      <c r="BU50" t="s">
        <v>219</v>
      </c>
      <c r="BV50" t="s">
        <v>219</v>
      </c>
      <c r="BW50" t="s">
        <v>219</v>
      </c>
      <c r="BX50" t="s">
        <v>219</v>
      </c>
      <c r="BY50" t="s">
        <v>219</v>
      </c>
      <c r="BZ50" t="s">
        <v>219</v>
      </c>
      <c r="CA50" t="s">
        <v>219</v>
      </c>
      <c r="CB50" t="s">
        <v>219</v>
      </c>
      <c r="CC50" t="s">
        <v>219</v>
      </c>
      <c r="CD50" t="s">
        <v>219</v>
      </c>
      <c r="CE50" t="s">
        <v>219</v>
      </c>
      <c r="CF50" t="s">
        <v>219</v>
      </c>
      <c r="CG50" t="s">
        <v>219</v>
      </c>
      <c r="CH50" t="s">
        <v>219</v>
      </c>
      <c r="CI50" t="s">
        <v>219</v>
      </c>
      <c r="CJ50" t="s">
        <v>219</v>
      </c>
      <c r="CK50" t="s">
        <v>219</v>
      </c>
      <c r="CL50" t="s">
        <v>219</v>
      </c>
      <c r="CM50" t="s">
        <v>219</v>
      </c>
      <c r="CN50" t="s">
        <v>219</v>
      </c>
      <c r="CO50" t="s">
        <v>219</v>
      </c>
      <c r="CP50" t="s">
        <v>219</v>
      </c>
      <c r="CQ50" t="s">
        <v>219</v>
      </c>
      <c r="CR50" t="s">
        <v>219</v>
      </c>
      <c r="CS50" t="s">
        <v>219</v>
      </c>
      <c r="CT50" t="s">
        <v>219</v>
      </c>
      <c r="CU50" t="s">
        <v>219</v>
      </c>
      <c r="CV50" t="s">
        <v>219</v>
      </c>
      <c r="CW50" t="s">
        <v>219</v>
      </c>
      <c r="CX50" t="s">
        <v>219</v>
      </c>
      <c r="CY50">
        <v>0</v>
      </c>
      <c r="CZ50">
        <v>1</v>
      </c>
      <c r="DA50">
        <v>1</v>
      </c>
      <c r="DB50">
        <v>1</v>
      </c>
      <c r="DC50">
        <v>1</v>
      </c>
      <c r="DD50">
        <v>1</v>
      </c>
      <c r="DE50">
        <v>0</v>
      </c>
      <c r="DF50">
        <v>1</v>
      </c>
      <c r="DG50">
        <v>1</v>
      </c>
      <c r="DH50">
        <v>0</v>
      </c>
      <c r="DI50">
        <v>1</v>
      </c>
      <c r="DJ50">
        <v>0</v>
      </c>
      <c r="DK50">
        <v>1</v>
      </c>
      <c r="DL50">
        <v>1</v>
      </c>
      <c r="DM50">
        <v>0</v>
      </c>
      <c r="DN50">
        <v>0</v>
      </c>
      <c r="DO50">
        <v>1</v>
      </c>
      <c r="DP50">
        <v>0</v>
      </c>
      <c r="DQ50">
        <v>0</v>
      </c>
      <c r="DR50">
        <v>0</v>
      </c>
      <c r="DS50">
        <v>0</v>
      </c>
      <c r="DT50">
        <v>1</v>
      </c>
      <c r="DU50">
        <v>0</v>
      </c>
      <c r="DV50">
        <v>1</v>
      </c>
      <c r="DW50">
        <v>1</v>
      </c>
      <c r="DX50">
        <v>0</v>
      </c>
      <c r="DY50">
        <v>0</v>
      </c>
      <c r="DZ50">
        <v>1</v>
      </c>
      <c r="EA50">
        <v>1</v>
      </c>
      <c r="EB50">
        <v>0</v>
      </c>
      <c r="EC50">
        <v>1</v>
      </c>
      <c r="ED50">
        <v>0</v>
      </c>
      <c r="EE50" t="s">
        <v>219</v>
      </c>
      <c r="EF50" t="s">
        <v>219</v>
      </c>
      <c r="EG50" t="s">
        <v>219</v>
      </c>
      <c r="EH50" t="s">
        <v>219</v>
      </c>
      <c r="EI50" t="s">
        <v>219</v>
      </c>
      <c r="EJ50">
        <v>0</v>
      </c>
      <c r="EK50" t="s">
        <v>219</v>
      </c>
      <c r="EL50" t="s">
        <v>219</v>
      </c>
      <c r="EM50" t="s">
        <v>219</v>
      </c>
      <c r="EN50" t="s">
        <v>219</v>
      </c>
      <c r="EO50" t="s">
        <v>219</v>
      </c>
      <c r="EP50">
        <v>1</v>
      </c>
      <c r="EQ50">
        <v>1</v>
      </c>
      <c r="ER50">
        <v>0</v>
      </c>
      <c r="ES50">
        <v>1</v>
      </c>
      <c r="ET50">
        <v>0</v>
      </c>
      <c r="EU50">
        <v>1</v>
      </c>
      <c r="EV50">
        <v>1</v>
      </c>
      <c r="EW50">
        <v>1</v>
      </c>
      <c r="EX50">
        <v>1</v>
      </c>
      <c r="EY50">
        <v>1</v>
      </c>
      <c r="EZ50">
        <v>1</v>
      </c>
      <c r="FA50">
        <v>0</v>
      </c>
      <c r="FB50">
        <v>1</v>
      </c>
      <c r="FC50">
        <v>0</v>
      </c>
      <c r="FD50" t="s">
        <v>219</v>
      </c>
      <c r="FE50" t="s">
        <v>219</v>
      </c>
      <c r="FF50" t="s">
        <v>219</v>
      </c>
      <c r="FG50">
        <v>0</v>
      </c>
      <c r="FH50" t="s">
        <v>219</v>
      </c>
      <c r="FI50" t="s">
        <v>219</v>
      </c>
      <c r="FJ50" t="s">
        <v>219</v>
      </c>
      <c r="FK50" t="s">
        <v>219</v>
      </c>
      <c r="FL50" t="s">
        <v>219</v>
      </c>
      <c r="FM50" t="s">
        <v>219</v>
      </c>
      <c r="FN50">
        <v>0</v>
      </c>
      <c r="FO50">
        <v>1</v>
      </c>
      <c r="FP50">
        <v>1</v>
      </c>
      <c r="FQ50">
        <v>0</v>
      </c>
      <c r="FR50">
        <v>0</v>
      </c>
      <c r="FS50">
        <v>0</v>
      </c>
      <c r="FT50">
        <v>0</v>
      </c>
      <c r="FU50">
        <v>0</v>
      </c>
      <c r="FV50">
        <v>0</v>
      </c>
      <c r="FW50">
        <v>1</v>
      </c>
      <c r="FX50">
        <v>1</v>
      </c>
      <c r="FY50">
        <v>0</v>
      </c>
      <c r="FZ50">
        <v>0</v>
      </c>
      <c r="GA50" t="s">
        <v>219</v>
      </c>
      <c r="GB50" t="s">
        <v>219</v>
      </c>
      <c r="GC50" t="s">
        <v>219</v>
      </c>
      <c r="GD50" t="s">
        <v>219</v>
      </c>
      <c r="GE50" t="s">
        <v>219</v>
      </c>
      <c r="GF50" t="s">
        <v>219</v>
      </c>
      <c r="GG50" t="s">
        <v>219</v>
      </c>
      <c r="GH50" t="s">
        <v>219</v>
      </c>
      <c r="GI50" t="s">
        <v>219</v>
      </c>
      <c r="GJ50" t="s">
        <v>219</v>
      </c>
      <c r="GK50" t="s">
        <v>219</v>
      </c>
      <c r="GL50" t="s">
        <v>219</v>
      </c>
      <c r="GM50" t="s">
        <v>219</v>
      </c>
      <c r="GN50" t="s">
        <v>219</v>
      </c>
      <c r="GO50" t="s">
        <v>219</v>
      </c>
      <c r="GP50" t="s">
        <v>219</v>
      </c>
      <c r="GQ50" t="s">
        <v>219</v>
      </c>
      <c r="GR50" t="s">
        <v>219</v>
      </c>
      <c r="GS50" t="s">
        <v>219</v>
      </c>
      <c r="GT50" t="s">
        <v>219</v>
      </c>
      <c r="GU50" t="s">
        <v>219</v>
      </c>
      <c r="GV50" t="s">
        <v>219</v>
      </c>
      <c r="GW50" t="s">
        <v>219</v>
      </c>
      <c r="GX50" t="s">
        <v>219</v>
      </c>
      <c r="GY50" t="s">
        <v>219</v>
      </c>
      <c r="GZ50" t="s">
        <v>219</v>
      </c>
      <c r="HA50" t="s">
        <v>219</v>
      </c>
      <c r="HB50" t="s">
        <v>219</v>
      </c>
      <c r="HC50" t="s">
        <v>219</v>
      </c>
      <c r="HD50" t="s">
        <v>219</v>
      </c>
      <c r="HE50" t="s">
        <v>219</v>
      </c>
      <c r="HF50" t="s">
        <v>219</v>
      </c>
      <c r="HG50" t="s">
        <v>219</v>
      </c>
      <c r="HH50" t="s">
        <v>219</v>
      </c>
      <c r="HI50" t="s">
        <v>219</v>
      </c>
      <c r="HJ50">
        <v>0</v>
      </c>
    </row>
    <row r="51" spans="1:218">
      <c r="A51" t="s">
        <v>228</v>
      </c>
      <c r="B51" s="1">
        <v>44743</v>
      </c>
      <c r="C51" s="1">
        <v>44866</v>
      </c>
      <c r="D51">
        <v>0</v>
      </c>
      <c r="E51">
        <v>1</v>
      </c>
      <c r="F51">
        <v>0</v>
      </c>
      <c r="G51">
        <v>0</v>
      </c>
      <c r="H51">
        <v>1</v>
      </c>
      <c r="I51">
        <v>1</v>
      </c>
      <c r="J51">
        <v>1</v>
      </c>
      <c r="K51">
        <v>0</v>
      </c>
      <c r="L51">
        <v>0</v>
      </c>
      <c r="M51">
        <v>1</v>
      </c>
      <c r="N51">
        <v>1</v>
      </c>
      <c r="O51">
        <v>0</v>
      </c>
      <c r="P51">
        <v>1</v>
      </c>
      <c r="Q51">
        <v>1</v>
      </c>
      <c r="R51">
        <v>1</v>
      </c>
      <c r="S51">
        <v>0</v>
      </c>
      <c r="T51">
        <v>0</v>
      </c>
      <c r="U51" t="s">
        <v>219</v>
      </c>
      <c r="V51" t="s">
        <v>219</v>
      </c>
      <c r="W51" t="s">
        <v>219</v>
      </c>
      <c r="X51" t="s">
        <v>219</v>
      </c>
      <c r="Y51" t="s">
        <v>219</v>
      </c>
      <c r="Z51" t="s">
        <v>219</v>
      </c>
      <c r="AA51" t="s">
        <v>219</v>
      </c>
      <c r="AB51">
        <v>0</v>
      </c>
      <c r="AC51">
        <v>1</v>
      </c>
      <c r="AD51">
        <v>1</v>
      </c>
      <c r="AE51">
        <v>1</v>
      </c>
      <c r="AF51">
        <v>1</v>
      </c>
      <c r="AG51">
        <v>1</v>
      </c>
      <c r="AH51">
        <v>1</v>
      </c>
      <c r="AI51">
        <v>1</v>
      </c>
      <c r="AJ51">
        <v>1</v>
      </c>
      <c r="AK51">
        <v>0</v>
      </c>
      <c r="AL51">
        <v>0</v>
      </c>
      <c r="AM51">
        <v>1</v>
      </c>
      <c r="AN51">
        <v>1</v>
      </c>
      <c r="AO51">
        <v>0</v>
      </c>
      <c r="AP51">
        <v>0</v>
      </c>
      <c r="AQ51">
        <v>0</v>
      </c>
      <c r="AR51">
        <v>0</v>
      </c>
      <c r="AS51">
        <v>0</v>
      </c>
      <c r="AT51">
        <v>0</v>
      </c>
      <c r="AU51">
        <v>0</v>
      </c>
      <c r="AV51" t="s">
        <v>219</v>
      </c>
      <c r="AW51" t="s">
        <v>219</v>
      </c>
      <c r="AX51">
        <v>1</v>
      </c>
      <c r="AY51">
        <v>1</v>
      </c>
      <c r="AZ51">
        <v>1</v>
      </c>
      <c r="BA51">
        <v>0</v>
      </c>
      <c r="BB51">
        <v>0</v>
      </c>
      <c r="BC51">
        <v>0</v>
      </c>
      <c r="BD51">
        <v>0</v>
      </c>
      <c r="BE51">
        <v>0</v>
      </c>
      <c r="BF51">
        <v>1</v>
      </c>
      <c r="BG51">
        <v>0</v>
      </c>
      <c r="BH51">
        <v>1</v>
      </c>
      <c r="BI51">
        <v>0</v>
      </c>
      <c r="BJ51" t="s">
        <v>219</v>
      </c>
      <c r="BK51" t="s">
        <v>219</v>
      </c>
      <c r="BL51" t="s">
        <v>219</v>
      </c>
      <c r="BM51" t="s">
        <v>219</v>
      </c>
      <c r="BN51" t="s">
        <v>219</v>
      </c>
      <c r="BO51" t="s">
        <v>219</v>
      </c>
      <c r="BP51">
        <v>0</v>
      </c>
      <c r="BQ51">
        <v>0</v>
      </c>
      <c r="BR51" t="s">
        <v>219</v>
      </c>
      <c r="BS51" t="s">
        <v>219</v>
      </c>
      <c r="BT51" t="s">
        <v>219</v>
      </c>
      <c r="BU51" t="s">
        <v>219</v>
      </c>
      <c r="BV51" t="s">
        <v>219</v>
      </c>
      <c r="BW51" t="s">
        <v>219</v>
      </c>
      <c r="BX51" t="s">
        <v>219</v>
      </c>
      <c r="BY51" t="s">
        <v>219</v>
      </c>
      <c r="BZ51" t="s">
        <v>219</v>
      </c>
      <c r="CA51" t="s">
        <v>219</v>
      </c>
      <c r="CB51" t="s">
        <v>219</v>
      </c>
      <c r="CC51" t="s">
        <v>219</v>
      </c>
      <c r="CD51" t="s">
        <v>219</v>
      </c>
      <c r="CE51" t="s">
        <v>219</v>
      </c>
      <c r="CF51" t="s">
        <v>219</v>
      </c>
      <c r="CG51" t="s">
        <v>219</v>
      </c>
      <c r="CH51" t="s">
        <v>219</v>
      </c>
      <c r="CI51" t="s">
        <v>219</v>
      </c>
      <c r="CJ51" t="s">
        <v>219</v>
      </c>
      <c r="CK51" t="s">
        <v>219</v>
      </c>
      <c r="CL51" t="s">
        <v>219</v>
      </c>
      <c r="CM51" t="s">
        <v>219</v>
      </c>
      <c r="CN51" t="s">
        <v>219</v>
      </c>
      <c r="CO51" t="s">
        <v>219</v>
      </c>
      <c r="CP51" t="s">
        <v>219</v>
      </c>
      <c r="CQ51" t="s">
        <v>219</v>
      </c>
      <c r="CR51" t="s">
        <v>219</v>
      </c>
      <c r="CS51" t="s">
        <v>219</v>
      </c>
      <c r="CT51" t="s">
        <v>219</v>
      </c>
      <c r="CU51" t="s">
        <v>219</v>
      </c>
      <c r="CV51" t="s">
        <v>219</v>
      </c>
      <c r="CW51" t="s">
        <v>219</v>
      </c>
      <c r="CX51" t="s">
        <v>219</v>
      </c>
      <c r="CY51">
        <v>0</v>
      </c>
      <c r="CZ51">
        <v>1</v>
      </c>
      <c r="DA51">
        <v>1</v>
      </c>
      <c r="DB51">
        <v>1</v>
      </c>
      <c r="DC51">
        <v>1</v>
      </c>
      <c r="DD51">
        <v>1</v>
      </c>
      <c r="DE51">
        <v>0</v>
      </c>
      <c r="DF51">
        <v>1</v>
      </c>
      <c r="DG51">
        <v>1</v>
      </c>
      <c r="DH51">
        <v>0</v>
      </c>
      <c r="DI51">
        <v>1</v>
      </c>
      <c r="DJ51">
        <v>0</v>
      </c>
      <c r="DK51">
        <v>1</v>
      </c>
      <c r="DL51">
        <v>1</v>
      </c>
      <c r="DM51">
        <v>0</v>
      </c>
      <c r="DN51">
        <v>0</v>
      </c>
      <c r="DO51">
        <v>1</v>
      </c>
      <c r="DP51">
        <v>0</v>
      </c>
      <c r="DQ51">
        <v>0</v>
      </c>
      <c r="DR51">
        <v>0</v>
      </c>
      <c r="DS51">
        <v>0</v>
      </c>
      <c r="DT51">
        <v>1</v>
      </c>
      <c r="DU51">
        <v>0</v>
      </c>
      <c r="DV51">
        <v>1</v>
      </c>
      <c r="DW51">
        <v>1</v>
      </c>
      <c r="DX51">
        <v>0</v>
      </c>
      <c r="DY51">
        <v>0</v>
      </c>
      <c r="DZ51">
        <v>1</v>
      </c>
      <c r="EA51">
        <v>1</v>
      </c>
      <c r="EB51">
        <v>0</v>
      </c>
      <c r="EC51">
        <v>1</v>
      </c>
      <c r="ED51">
        <v>0</v>
      </c>
      <c r="EE51" t="s">
        <v>219</v>
      </c>
      <c r="EF51" t="s">
        <v>219</v>
      </c>
      <c r="EG51" t="s">
        <v>219</v>
      </c>
      <c r="EH51" t="s">
        <v>219</v>
      </c>
      <c r="EI51" t="s">
        <v>219</v>
      </c>
      <c r="EJ51">
        <v>0</v>
      </c>
      <c r="EK51" t="s">
        <v>219</v>
      </c>
      <c r="EL51" t="s">
        <v>219</v>
      </c>
      <c r="EM51" t="s">
        <v>219</v>
      </c>
      <c r="EN51" t="s">
        <v>219</v>
      </c>
      <c r="EO51" t="s">
        <v>219</v>
      </c>
      <c r="EP51">
        <v>1</v>
      </c>
      <c r="EQ51">
        <v>1</v>
      </c>
      <c r="ER51">
        <v>0</v>
      </c>
      <c r="ES51">
        <v>1</v>
      </c>
      <c r="ET51">
        <v>0</v>
      </c>
      <c r="EU51">
        <v>1</v>
      </c>
      <c r="EV51">
        <v>1</v>
      </c>
      <c r="EW51">
        <v>1</v>
      </c>
      <c r="EX51">
        <v>1</v>
      </c>
      <c r="EY51">
        <v>1</v>
      </c>
      <c r="EZ51">
        <v>1</v>
      </c>
      <c r="FA51">
        <v>0</v>
      </c>
      <c r="FB51">
        <v>1</v>
      </c>
      <c r="FC51">
        <v>0</v>
      </c>
      <c r="FD51" t="s">
        <v>219</v>
      </c>
      <c r="FE51" t="s">
        <v>219</v>
      </c>
      <c r="FF51" t="s">
        <v>219</v>
      </c>
      <c r="FG51">
        <v>1</v>
      </c>
      <c r="FH51">
        <v>0</v>
      </c>
      <c r="FI51">
        <v>0</v>
      </c>
      <c r="FJ51">
        <v>0</v>
      </c>
      <c r="FK51">
        <v>0</v>
      </c>
      <c r="FL51">
        <v>1</v>
      </c>
      <c r="FM51">
        <v>0</v>
      </c>
      <c r="FN51">
        <v>0</v>
      </c>
      <c r="FO51">
        <v>1</v>
      </c>
      <c r="FP51">
        <v>1</v>
      </c>
      <c r="FQ51">
        <v>0</v>
      </c>
      <c r="FR51">
        <v>0</v>
      </c>
      <c r="FS51">
        <v>0</v>
      </c>
      <c r="FT51">
        <v>0</v>
      </c>
      <c r="FU51">
        <v>0</v>
      </c>
      <c r="FV51">
        <v>0</v>
      </c>
      <c r="FW51">
        <v>1</v>
      </c>
      <c r="FX51">
        <v>1</v>
      </c>
      <c r="FY51">
        <v>0</v>
      </c>
      <c r="FZ51">
        <v>1</v>
      </c>
      <c r="GA51">
        <v>1</v>
      </c>
      <c r="GB51">
        <v>0</v>
      </c>
      <c r="GC51">
        <v>0</v>
      </c>
      <c r="GD51">
        <v>0</v>
      </c>
      <c r="GE51">
        <v>1</v>
      </c>
      <c r="GF51">
        <v>1</v>
      </c>
      <c r="GG51">
        <v>0</v>
      </c>
      <c r="GH51">
        <v>1</v>
      </c>
      <c r="GI51">
        <v>1</v>
      </c>
      <c r="GJ51">
        <v>1</v>
      </c>
      <c r="GK51">
        <v>0</v>
      </c>
      <c r="GL51">
        <v>1</v>
      </c>
      <c r="GM51">
        <v>1</v>
      </c>
      <c r="GN51">
        <v>1</v>
      </c>
      <c r="GO51">
        <v>1</v>
      </c>
      <c r="GP51">
        <v>0</v>
      </c>
      <c r="GQ51">
        <v>1</v>
      </c>
      <c r="GR51">
        <v>1</v>
      </c>
      <c r="GS51">
        <v>0</v>
      </c>
      <c r="GT51">
        <v>0</v>
      </c>
      <c r="GU51">
        <v>0</v>
      </c>
      <c r="GV51">
        <v>1</v>
      </c>
      <c r="GW51">
        <v>0</v>
      </c>
      <c r="GX51">
        <v>0</v>
      </c>
      <c r="GY51">
        <v>0</v>
      </c>
      <c r="GZ51">
        <v>1</v>
      </c>
      <c r="HA51">
        <v>0</v>
      </c>
      <c r="HB51">
        <v>0</v>
      </c>
      <c r="HC51">
        <v>1</v>
      </c>
      <c r="HD51">
        <v>0</v>
      </c>
      <c r="HE51">
        <v>0</v>
      </c>
      <c r="HF51">
        <v>0</v>
      </c>
      <c r="HG51">
        <v>0</v>
      </c>
      <c r="HH51">
        <v>1</v>
      </c>
      <c r="HI51">
        <v>0</v>
      </c>
      <c r="HJ51">
        <v>0</v>
      </c>
    </row>
    <row r="52" spans="1:218">
      <c r="A52" t="s">
        <v>229</v>
      </c>
      <c r="B52" s="1">
        <v>43678</v>
      </c>
      <c r="C52" s="1">
        <v>44866</v>
      </c>
      <c r="D52">
        <v>0</v>
      </c>
      <c r="E52">
        <v>0</v>
      </c>
      <c r="F52">
        <v>0</v>
      </c>
      <c r="G52">
        <v>0</v>
      </c>
      <c r="H52">
        <v>0</v>
      </c>
      <c r="I52">
        <v>0</v>
      </c>
      <c r="J52">
        <v>0</v>
      </c>
      <c r="K52">
        <v>0</v>
      </c>
      <c r="L52">
        <v>0</v>
      </c>
      <c r="M52">
        <v>0</v>
      </c>
      <c r="N52">
        <v>0</v>
      </c>
      <c r="O52">
        <v>0</v>
      </c>
      <c r="P52">
        <v>0</v>
      </c>
      <c r="Q52">
        <v>0</v>
      </c>
      <c r="R52">
        <v>0</v>
      </c>
      <c r="S52">
        <v>1</v>
      </c>
      <c r="T52" t="s">
        <v>219</v>
      </c>
      <c r="U52" t="s">
        <v>219</v>
      </c>
      <c r="V52" t="s">
        <v>219</v>
      </c>
      <c r="W52" t="s">
        <v>219</v>
      </c>
      <c r="X52" t="s">
        <v>219</v>
      </c>
      <c r="Y52" t="s">
        <v>219</v>
      </c>
      <c r="Z52" t="s">
        <v>219</v>
      </c>
      <c r="AA52" t="s">
        <v>219</v>
      </c>
      <c r="AB52" t="s">
        <v>219</v>
      </c>
      <c r="AC52" t="s">
        <v>219</v>
      </c>
      <c r="AD52" t="s">
        <v>219</v>
      </c>
      <c r="AE52" t="s">
        <v>219</v>
      </c>
      <c r="AF52" t="s">
        <v>219</v>
      </c>
      <c r="AG52" t="s">
        <v>219</v>
      </c>
      <c r="AH52" t="s">
        <v>219</v>
      </c>
      <c r="AI52" t="s">
        <v>219</v>
      </c>
      <c r="AJ52" t="s">
        <v>219</v>
      </c>
      <c r="AK52" t="s">
        <v>219</v>
      </c>
      <c r="AL52" t="s">
        <v>219</v>
      </c>
      <c r="AM52" t="s">
        <v>219</v>
      </c>
      <c r="AN52" t="s">
        <v>219</v>
      </c>
      <c r="AO52" t="s">
        <v>219</v>
      </c>
      <c r="AP52" t="s">
        <v>219</v>
      </c>
      <c r="AQ52" t="s">
        <v>219</v>
      </c>
      <c r="AR52" t="s">
        <v>219</v>
      </c>
      <c r="AS52" t="s">
        <v>219</v>
      </c>
      <c r="AT52" t="s">
        <v>219</v>
      </c>
      <c r="AU52" t="s">
        <v>219</v>
      </c>
      <c r="AV52" t="s">
        <v>219</v>
      </c>
      <c r="AW52" t="s">
        <v>219</v>
      </c>
      <c r="AX52" t="s">
        <v>219</v>
      </c>
      <c r="AY52" t="s">
        <v>219</v>
      </c>
      <c r="AZ52" t="s">
        <v>219</v>
      </c>
      <c r="BA52" t="s">
        <v>219</v>
      </c>
      <c r="BB52" t="s">
        <v>219</v>
      </c>
      <c r="BC52" t="s">
        <v>219</v>
      </c>
      <c r="BD52" t="s">
        <v>219</v>
      </c>
      <c r="BE52" t="s">
        <v>219</v>
      </c>
      <c r="BF52" t="s">
        <v>219</v>
      </c>
      <c r="BG52" t="s">
        <v>219</v>
      </c>
      <c r="BH52" t="s">
        <v>219</v>
      </c>
      <c r="BI52" t="s">
        <v>219</v>
      </c>
      <c r="BJ52" t="s">
        <v>219</v>
      </c>
      <c r="BK52" t="s">
        <v>219</v>
      </c>
      <c r="BL52" t="s">
        <v>219</v>
      </c>
      <c r="BM52" t="s">
        <v>219</v>
      </c>
      <c r="BN52" t="s">
        <v>219</v>
      </c>
      <c r="BO52" t="s">
        <v>219</v>
      </c>
      <c r="BP52" t="s">
        <v>219</v>
      </c>
      <c r="BQ52" t="s">
        <v>219</v>
      </c>
      <c r="BR52" t="s">
        <v>219</v>
      </c>
      <c r="BS52" t="s">
        <v>219</v>
      </c>
      <c r="BT52" t="s">
        <v>219</v>
      </c>
      <c r="BU52" t="s">
        <v>219</v>
      </c>
      <c r="BV52" t="s">
        <v>219</v>
      </c>
      <c r="BW52" t="s">
        <v>219</v>
      </c>
      <c r="BX52" t="s">
        <v>219</v>
      </c>
      <c r="BY52" t="s">
        <v>219</v>
      </c>
      <c r="BZ52" t="s">
        <v>219</v>
      </c>
      <c r="CA52" t="s">
        <v>219</v>
      </c>
      <c r="CB52" t="s">
        <v>219</v>
      </c>
      <c r="CC52" t="s">
        <v>219</v>
      </c>
      <c r="CD52" t="s">
        <v>219</v>
      </c>
      <c r="CE52" t="s">
        <v>219</v>
      </c>
      <c r="CF52" t="s">
        <v>219</v>
      </c>
      <c r="CG52" t="s">
        <v>219</v>
      </c>
      <c r="CH52" t="s">
        <v>219</v>
      </c>
      <c r="CI52" t="s">
        <v>219</v>
      </c>
      <c r="CJ52" t="s">
        <v>219</v>
      </c>
      <c r="CK52" t="s">
        <v>219</v>
      </c>
      <c r="CL52" t="s">
        <v>219</v>
      </c>
      <c r="CM52" t="s">
        <v>219</v>
      </c>
      <c r="CN52" t="s">
        <v>219</v>
      </c>
      <c r="CO52" t="s">
        <v>219</v>
      </c>
      <c r="CP52" t="s">
        <v>219</v>
      </c>
      <c r="CQ52" t="s">
        <v>219</v>
      </c>
      <c r="CR52" t="s">
        <v>219</v>
      </c>
      <c r="CS52" t="s">
        <v>219</v>
      </c>
      <c r="CT52" t="s">
        <v>219</v>
      </c>
      <c r="CU52" t="s">
        <v>219</v>
      </c>
      <c r="CV52" t="s">
        <v>219</v>
      </c>
      <c r="CW52" t="s">
        <v>219</v>
      </c>
      <c r="CX52" t="s">
        <v>219</v>
      </c>
      <c r="CY52" t="s">
        <v>219</v>
      </c>
      <c r="CZ52" t="s">
        <v>219</v>
      </c>
      <c r="DA52" t="s">
        <v>219</v>
      </c>
      <c r="DB52" t="s">
        <v>219</v>
      </c>
      <c r="DC52" t="s">
        <v>219</v>
      </c>
      <c r="DD52" t="s">
        <v>219</v>
      </c>
      <c r="DE52" t="s">
        <v>219</v>
      </c>
      <c r="DF52" t="s">
        <v>219</v>
      </c>
      <c r="DG52" t="s">
        <v>219</v>
      </c>
      <c r="DH52" t="s">
        <v>219</v>
      </c>
      <c r="DI52" t="s">
        <v>219</v>
      </c>
      <c r="DJ52" t="s">
        <v>219</v>
      </c>
      <c r="DK52" t="s">
        <v>219</v>
      </c>
      <c r="DL52" t="s">
        <v>219</v>
      </c>
      <c r="DM52" t="s">
        <v>219</v>
      </c>
      <c r="DN52" t="s">
        <v>219</v>
      </c>
      <c r="DO52" t="s">
        <v>219</v>
      </c>
      <c r="DP52" t="s">
        <v>219</v>
      </c>
      <c r="DQ52" t="s">
        <v>219</v>
      </c>
      <c r="DR52" t="s">
        <v>219</v>
      </c>
      <c r="DS52" t="s">
        <v>219</v>
      </c>
      <c r="DT52" t="s">
        <v>219</v>
      </c>
      <c r="DU52" t="s">
        <v>219</v>
      </c>
      <c r="DV52" t="s">
        <v>219</v>
      </c>
      <c r="DW52" t="s">
        <v>219</v>
      </c>
      <c r="DX52" t="s">
        <v>219</v>
      </c>
      <c r="DY52" t="s">
        <v>219</v>
      </c>
      <c r="DZ52" t="s">
        <v>219</v>
      </c>
      <c r="EA52" t="s">
        <v>219</v>
      </c>
      <c r="EB52" t="s">
        <v>219</v>
      </c>
      <c r="EC52" t="s">
        <v>219</v>
      </c>
      <c r="ED52" t="s">
        <v>219</v>
      </c>
      <c r="EE52" t="s">
        <v>219</v>
      </c>
      <c r="EF52" t="s">
        <v>219</v>
      </c>
      <c r="EG52" t="s">
        <v>219</v>
      </c>
      <c r="EH52" t="s">
        <v>219</v>
      </c>
      <c r="EI52" t="s">
        <v>219</v>
      </c>
      <c r="EJ52" t="s">
        <v>219</v>
      </c>
      <c r="EK52" t="s">
        <v>219</v>
      </c>
      <c r="EL52" t="s">
        <v>219</v>
      </c>
      <c r="EM52" t="s">
        <v>219</v>
      </c>
      <c r="EN52" t="s">
        <v>219</v>
      </c>
      <c r="EO52" t="s">
        <v>219</v>
      </c>
      <c r="EP52" t="s">
        <v>219</v>
      </c>
      <c r="EQ52" t="s">
        <v>219</v>
      </c>
      <c r="ER52" t="s">
        <v>219</v>
      </c>
      <c r="ES52" t="s">
        <v>219</v>
      </c>
      <c r="ET52" t="s">
        <v>219</v>
      </c>
      <c r="EU52" t="s">
        <v>219</v>
      </c>
      <c r="EV52" t="s">
        <v>219</v>
      </c>
      <c r="EW52" t="s">
        <v>219</v>
      </c>
      <c r="EX52" t="s">
        <v>219</v>
      </c>
      <c r="EY52" t="s">
        <v>219</v>
      </c>
      <c r="EZ52" t="s">
        <v>219</v>
      </c>
      <c r="FA52" t="s">
        <v>219</v>
      </c>
      <c r="FB52" t="s">
        <v>219</v>
      </c>
      <c r="FC52" t="s">
        <v>219</v>
      </c>
      <c r="FD52" t="s">
        <v>219</v>
      </c>
      <c r="FE52" t="s">
        <v>219</v>
      </c>
      <c r="FF52" t="s">
        <v>219</v>
      </c>
      <c r="FG52" t="s">
        <v>219</v>
      </c>
      <c r="FH52" t="s">
        <v>219</v>
      </c>
      <c r="FI52" t="s">
        <v>219</v>
      </c>
      <c r="FJ52" t="s">
        <v>219</v>
      </c>
      <c r="FK52" t="s">
        <v>219</v>
      </c>
      <c r="FL52" t="s">
        <v>219</v>
      </c>
      <c r="FM52" t="s">
        <v>219</v>
      </c>
      <c r="FN52" t="s">
        <v>219</v>
      </c>
      <c r="FO52" t="s">
        <v>219</v>
      </c>
      <c r="FP52" t="s">
        <v>219</v>
      </c>
      <c r="FQ52" t="s">
        <v>219</v>
      </c>
      <c r="FR52" t="s">
        <v>219</v>
      </c>
      <c r="FS52" t="s">
        <v>219</v>
      </c>
      <c r="FT52" t="s">
        <v>219</v>
      </c>
      <c r="FU52" t="s">
        <v>219</v>
      </c>
      <c r="FV52" t="s">
        <v>219</v>
      </c>
      <c r="FW52" t="s">
        <v>219</v>
      </c>
      <c r="FX52" t="s">
        <v>219</v>
      </c>
      <c r="FY52" t="s">
        <v>219</v>
      </c>
      <c r="FZ52" t="s">
        <v>219</v>
      </c>
      <c r="GA52" t="s">
        <v>219</v>
      </c>
      <c r="GB52" t="s">
        <v>219</v>
      </c>
      <c r="GC52" t="s">
        <v>219</v>
      </c>
      <c r="GD52" t="s">
        <v>219</v>
      </c>
      <c r="GE52" t="s">
        <v>219</v>
      </c>
      <c r="GF52" t="s">
        <v>219</v>
      </c>
      <c r="GG52" t="s">
        <v>219</v>
      </c>
      <c r="GH52" t="s">
        <v>219</v>
      </c>
      <c r="GI52" t="s">
        <v>219</v>
      </c>
      <c r="GJ52" t="s">
        <v>219</v>
      </c>
      <c r="GK52" t="s">
        <v>219</v>
      </c>
      <c r="GL52" t="s">
        <v>219</v>
      </c>
      <c r="GM52" t="s">
        <v>219</v>
      </c>
      <c r="GN52" t="s">
        <v>219</v>
      </c>
      <c r="GO52" t="s">
        <v>219</v>
      </c>
      <c r="GP52" t="s">
        <v>219</v>
      </c>
      <c r="GQ52" t="s">
        <v>219</v>
      </c>
      <c r="GR52" t="s">
        <v>219</v>
      </c>
      <c r="GS52" t="s">
        <v>219</v>
      </c>
      <c r="GT52" t="s">
        <v>219</v>
      </c>
      <c r="GU52" t="s">
        <v>219</v>
      </c>
      <c r="GV52" t="s">
        <v>219</v>
      </c>
      <c r="GW52" t="s">
        <v>219</v>
      </c>
      <c r="GX52" t="s">
        <v>219</v>
      </c>
      <c r="GY52" t="s">
        <v>219</v>
      </c>
      <c r="GZ52" t="s">
        <v>219</v>
      </c>
      <c r="HA52" t="s">
        <v>219</v>
      </c>
      <c r="HB52" t="s">
        <v>219</v>
      </c>
      <c r="HC52" t="s">
        <v>219</v>
      </c>
      <c r="HD52" t="s">
        <v>219</v>
      </c>
      <c r="HE52" t="s">
        <v>219</v>
      </c>
      <c r="HF52" t="s">
        <v>219</v>
      </c>
      <c r="HG52" t="s">
        <v>219</v>
      </c>
      <c r="HH52" t="s">
        <v>219</v>
      </c>
      <c r="HI52" t="s">
        <v>219</v>
      </c>
      <c r="HJ52" t="s">
        <v>219</v>
      </c>
    </row>
    <row r="53" spans="1:218">
      <c r="A53" t="s">
        <v>230</v>
      </c>
      <c r="B53" s="1">
        <v>43678</v>
      </c>
      <c r="C53" s="1">
        <v>44012</v>
      </c>
      <c r="D53">
        <v>0</v>
      </c>
      <c r="E53">
        <v>1</v>
      </c>
      <c r="F53">
        <v>0</v>
      </c>
      <c r="G53">
        <v>0</v>
      </c>
      <c r="H53">
        <v>0</v>
      </c>
      <c r="I53">
        <v>1</v>
      </c>
      <c r="J53">
        <v>0</v>
      </c>
      <c r="K53">
        <v>0</v>
      </c>
      <c r="L53">
        <v>0</v>
      </c>
      <c r="M53">
        <v>1</v>
      </c>
      <c r="N53">
        <v>0</v>
      </c>
      <c r="O53">
        <v>1</v>
      </c>
      <c r="P53">
        <v>0</v>
      </c>
      <c r="Q53">
        <v>0</v>
      </c>
      <c r="R53">
        <v>0</v>
      </c>
      <c r="S53">
        <v>0</v>
      </c>
      <c r="T53">
        <v>0</v>
      </c>
      <c r="U53" t="s">
        <v>219</v>
      </c>
      <c r="V53" t="s">
        <v>219</v>
      </c>
      <c r="W53" t="s">
        <v>219</v>
      </c>
      <c r="X53" t="s">
        <v>219</v>
      </c>
      <c r="Y53" t="s">
        <v>219</v>
      </c>
      <c r="Z53" t="s">
        <v>219</v>
      </c>
      <c r="AA53" t="s">
        <v>219</v>
      </c>
      <c r="AB53">
        <v>0</v>
      </c>
      <c r="AC53">
        <v>1</v>
      </c>
      <c r="AD53">
        <v>1</v>
      </c>
      <c r="AE53">
        <v>0</v>
      </c>
      <c r="AF53">
        <v>1</v>
      </c>
      <c r="AG53">
        <v>1</v>
      </c>
      <c r="AH53">
        <v>0</v>
      </c>
      <c r="AI53">
        <v>1</v>
      </c>
      <c r="AJ53">
        <v>0</v>
      </c>
      <c r="AK53">
        <v>1</v>
      </c>
      <c r="AL53">
        <v>1</v>
      </c>
      <c r="AM53">
        <v>1</v>
      </c>
      <c r="AN53">
        <v>1</v>
      </c>
      <c r="AO53">
        <v>0</v>
      </c>
      <c r="AP53">
        <v>0</v>
      </c>
      <c r="AQ53">
        <v>0</v>
      </c>
      <c r="AR53">
        <v>0</v>
      </c>
      <c r="AS53">
        <v>0</v>
      </c>
      <c r="AT53">
        <v>1</v>
      </c>
      <c r="AU53">
        <v>0</v>
      </c>
      <c r="AV53" t="s">
        <v>219</v>
      </c>
      <c r="AW53" t="s">
        <v>219</v>
      </c>
      <c r="AX53">
        <v>1</v>
      </c>
      <c r="AY53">
        <v>0</v>
      </c>
      <c r="AZ53">
        <v>1</v>
      </c>
      <c r="BA53">
        <v>0</v>
      </c>
      <c r="BB53">
        <v>0</v>
      </c>
      <c r="BC53">
        <v>0</v>
      </c>
      <c r="BD53">
        <v>0</v>
      </c>
      <c r="BE53">
        <v>0</v>
      </c>
      <c r="BF53">
        <v>0</v>
      </c>
      <c r="BG53">
        <v>1</v>
      </c>
      <c r="BH53">
        <v>0</v>
      </c>
      <c r="BI53">
        <v>0</v>
      </c>
      <c r="BJ53" t="s">
        <v>219</v>
      </c>
      <c r="BK53" t="s">
        <v>219</v>
      </c>
      <c r="BL53" t="s">
        <v>219</v>
      </c>
      <c r="BM53" t="s">
        <v>219</v>
      </c>
      <c r="BN53" t="s">
        <v>219</v>
      </c>
      <c r="BO53" t="s">
        <v>219</v>
      </c>
      <c r="BP53">
        <v>0</v>
      </c>
      <c r="BQ53">
        <v>0</v>
      </c>
      <c r="BR53" t="s">
        <v>219</v>
      </c>
      <c r="BS53" t="s">
        <v>219</v>
      </c>
      <c r="BT53" t="s">
        <v>219</v>
      </c>
      <c r="BU53" t="s">
        <v>219</v>
      </c>
      <c r="BV53" t="s">
        <v>219</v>
      </c>
      <c r="BW53" t="s">
        <v>219</v>
      </c>
      <c r="BX53" t="s">
        <v>219</v>
      </c>
      <c r="BY53" t="s">
        <v>219</v>
      </c>
      <c r="BZ53" t="s">
        <v>219</v>
      </c>
      <c r="CA53" t="s">
        <v>219</v>
      </c>
      <c r="CB53" t="s">
        <v>219</v>
      </c>
      <c r="CC53" t="s">
        <v>219</v>
      </c>
      <c r="CD53" t="s">
        <v>219</v>
      </c>
      <c r="CE53" t="s">
        <v>219</v>
      </c>
      <c r="CF53" t="s">
        <v>219</v>
      </c>
      <c r="CG53" t="s">
        <v>219</v>
      </c>
      <c r="CH53" t="s">
        <v>219</v>
      </c>
      <c r="CI53" t="s">
        <v>219</v>
      </c>
      <c r="CJ53" t="s">
        <v>219</v>
      </c>
      <c r="CK53" t="s">
        <v>219</v>
      </c>
      <c r="CL53" t="s">
        <v>219</v>
      </c>
      <c r="CM53" t="s">
        <v>219</v>
      </c>
      <c r="CN53" t="s">
        <v>219</v>
      </c>
      <c r="CO53" t="s">
        <v>219</v>
      </c>
      <c r="CP53" t="s">
        <v>219</v>
      </c>
      <c r="CQ53" t="s">
        <v>219</v>
      </c>
      <c r="CR53" t="s">
        <v>219</v>
      </c>
      <c r="CS53" t="s">
        <v>219</v>
      </c>
      <c r="CT53" t="s">
        <v>219</v>
      </c>
      <c r="CU53" t="s">
        <v>219</v>
      </c>
      <c r="CV53" t="s">
        <v>219</v>
      </c>
      <c r="CW53" t="s">
        <v>219</v>
      </c>
      <c r="CX53" t="s">
        <v>219</v>
      </c>
      <c r="CY53">
        <v>0</v>
      </c>
      <c r="CZ53">
        <v>0</v>
      </c>
      <c r="DA53" t="s">
        <v>219</v>
      </c>
      <c r="DB53" t="s">
        <v>219</v>
      </c>
      <c r="DC53" t="s">
        <v>219</v>
      </c>
      <c r="DD53" t="s">
        <v>219</v>
      </c>
      <c r="DE53" t="s">
        <v>219</v>
      </c>
      <c r="DF53" t="s">
        <v>219</v>
      </c>
      <c r="DG53" t="s">
        <v>219</v>
      </c>
      <c r="DH53">
        <v>0</v>
      </c>
      <c r="DI53">
        <v>1</v>
      </c>
      <c r="DJ53">
        <v>0</v>
      </c>
      <c r="DK53">
        <v>1</v>
      </c>
      <c r="DL53">
        <v>0</v>
      </c>
      <c r="DM53" t="s">
        <v>219</v>
      </c>
      <c r="DN53" t="s">
        <v>219</v>
      </c>
      <c r="DO53" t="s">
        <v>219</v>
      </c>
      <c r="DP53" t="s">
        <v>219</v>
      </c>
      <c r="DQ53" t="s">
        <v>219</v>
      </c>
      <c r="DR53">
        <v>0</v>
      </c>
      <c r="DS53">
        <v>0</v>
      </c>
      <c r="DT53">
        <v>0</v>
      </c>
      <c r="DU53" t="s">
        <v>219</v>
      </c>
      <c r="DV53" t="s">
        <v>219</v>
      </c>
      <c r="DW53" t="s">
        <v>219</v>
      </c>
      <c r="DX53" t="s">
        <v>219</v>
      </c>
      <c r="DY53" t="s">
        <v>219</v>
      </c>
      <c r="DZ53" t="s">
        <v>219</v>
      </c>
      <c r="EA53" t="s">
        <v>219</v>
      </c>
      <c r="EB53" t="s">
        <v>219</v>
      </c>
      <c r="EC53" t="s">
        <v>219</v>
      </c>
      <c r="ED53">
        <v>0</v>
      </c>
      <c r="EE53" t="s">
        <v>219</v>
      </c>
      <c r="EF53" t="s">
        <v>219</v>
      </c>
      <c r="EG53" t="s">
        <v>219</v>
      </c>
      <c r="EH53" t="s">
        <v>219</v>
      </c>
      <c r="EI53" t="s">
        <v>219</v>
      </c>
      <c r="EJ53">
        <v>0</v>
      </c>
      <c r="EK53" t="s">
        <v>219</v>
      </c>
      <c r="EL53" t="s">
        <v>219</v>
      </c>
      <c r="EM53" t="s">
        <v>219</v>
      </c>
      <c r="EN53" t="s">
        <v>219</v>
      </c>
      <c r="EO53" t="s">
        <v>219</v>
      </c>
      <c r="EP53">
        <v>1</v>
      </c>
      <c r="EQ53">
        <v>1</v>
      </c>
      <c r="ER53">
        <v>1</v>
      </c>
      <c r="ES53">
        <v>1</v>
      </c>
      <c r="ET53">
        <v>1</v>
      </c>
      <c r="EU53">
        <v>1</v>
      </c>
      <c r="EV53">
        <v>0</v>
      </c>
      <c r="EW53" t="s">
        <v>219</v>
      </c>
      <c r="EX53" t="s">
        <v>219</v>
      </c>
      <c r="EY53" t="s">
        <v>219</v>
      </c>
      <c r="EZ53" t="s">
        <v>219</v>
      </c>
      <c r="FA53" t="s">
        <v>219</v>
      </c>
      <c r="FB53" t="s">
        <v>219</v>
      </c>
      <c r="FC53">
        <v>1</v>
      </c>
      <c r="FD53">
        <v>0</v>
      </c>
      <c r="FE53">
        <v>1</v>
      </c>
      <c r="FF53">
        <v>1</v>
      </c>
      <c r="FG53">
        <v>0</v>
      </c>
      <c r="FH53" t="s">
        <v>219</v>
      </c>
      <c r="FI53" t="s">
        <v>219</v>
      </c>
      <c r="FJ53" t="s">
        <v>219</v>
      </c>
      <c r="FK53" t="s">
        <v>219</v>
      </c>
      <c r="FL53" t="s">
        <v>219</v>
      </c>
      <c r="FM53" t="s">
        <v>219</v>
      </c>
      <c r="FN53">
        <v>0</v>
      </c>
      <c r="FO53">
        <v>0</v>
      </c>
      <c r="FP53" t="s">
        <v>219</v>
      </c>
      <c r="FQ53" t="s">
        <v>219</v>
      </c>
      <c r="FR53" t="s">
        <v>219</v>
      </c>
      <c r="FS53" t="s">
        <v>219</v>
      </c>
      <c r="FT53" t="s">
        <v>219</v>
      </c>
      <c r="FU53" t="s">
        <v>219</v>
      </c>
      <c r="FV53" t="s">
        <v>219</v>
      </c>
      <c r="FW53" t="s">
        <v>219</v>
      </c>
      <c r="FX53" t="s">
        <v>219</v>
      </c>
      <c r="FY53">
        <v>0</v>
      </c>
      <c r="FZ53">
        <v>0</v>
      </c>
      <c r="GA53" t="s">
        <v>219</v>
      </c>
      <c r="GB53" t="s">
        <v>219</v>
      </c>
      <c r="GC53" t="s">
        <v>219</v>
      </c>
      <c r="GD53" t="s">
        <v>219</v>
      </c>
      <c r="GE53" t="s">
        <v>219</v>
      </c>
      <c r="GF53" t="s">
        <v>219</v>
      </c>
      <c r="GG53" t="s">
        <v>219</v>
      </c>
      <c r="GH53" t="s">
        <v>219</v>
      </c>
      <c r="GI53" t="s">
        <v>219</v>
      </c>
      <c r="GJ53" t="s">
        <v>219</v>
      </c>
      <c r="GK53" t="s">
        <v>219</v>
      </c>
      <c r="GL53" t="s">
        <v>219</v>
      </c>
      <c r="GM53" t="s">
        <v>219</v>
      </c>
      <c r="GN53" t="s">
        <v>219</v>
      </c>
      <c r="GO53" t="s">
        <v>219</v>
      </c>
      <c r="GP53" t="s">
        <v>219</v>
      </c>
      <c r="GQ53" t="s">
        <v>219</v>
      </c>
      <c r="GR53" t="s">
        <v>219</v>
      </c>
      <c r="GS53" t="s">
        <v>219</v>
      </c>
      <c r="GT53" t="s">
        <v>219</v>
      </c>
      <c r="GU53" t="s">
        <v>219</v>
      </c>
      <c r="GV53" t="s">
        <v>219</v>
      </c>
      <c r="GW53" t="s">
        <v>219</v>
      </c>
      <c r="GX53" t="s">
        <v>219</v>
      </c>
      <c r="GY53" t="s">
        <v>219</v>
      </c>
      <c r="GZ53" t="s">
        <v>219</v>
      </c>
      <c r="HA53" t="s">
        <v>219</v>
      </c>
      <c r="HB53" t="s">
        <v>219</v>
      </c>
      <c r="HC53" t="s">
        <v>219</v>
      </c>
      <c r="HD53" t="s">
        <v>219</v>
      </c>
      <c r="HE53" t="s">
        <v>219</v>
      </c>
      <c r="HF53" t="s">
        <v>219</v>
      </c>
      <c r="HG53" t="s">
        <v>219</v>
      </c>
      <c r="HH53" t="s">
        <v>219</v>
      </c>
      <c r="HI53" t="s">
        <v>219</v>
      </c>
      <c r="HJ53">
        <v>0</v>
      </c>
    </row>
    <row r="54" spans="1:218">
      <c r="A54" t="s">
        <v>230</v>
      </c>
      <c r="B54" s="1">
        <v>44013</v>
      </c>
      <c r="C54" s="1">
        <v>44059</v>
      </c>
      <c r="D54">
        <v>0</v>
      </c>
      <c r="E54">
        <v>1</v>
      </c>
      <c r="F54">
        <v>0</v>
      </c>
      <c r="G54">
        <v>0</v>
      </c>
      <c r="H54">
        <v>0</v>
      </c>
      <c r="I54">
        <v>1</v>
      </c>
      <c r="J54">
        <v>0</v>
      </c>
      <c r="K54">
        <v>0</v>
      </c>
      <c r="L54">
        <v>0</v>
      </c>
      <c r="M54">
        <v>1</v>
      </c>
      <c r="N54">
        <v>0</v>
      </c>
      <c r="O54">
        <v>1</v>
      </c>
      <c r="P54">
        <v>1</v>
      </c>
      <c r="Q54">
        <v>0</v>
      </c>
      <c r="R54">
        <v>0</v>
      </c>
      <c r="S54">
        <v>0</v>
      </c>
      <c r="T54">
        <v>0</v>
      </c>
      <c r="U54" t="s">
        <v>219</v>
      </c>
      <c r="V54" t="s">
        <v>219</v>
      </c>
      <c r="W54" t="s">
        <v>219</v>
      </c>
      <c r="X54" t="s">
        <v>219</v>
      </c>
      <c r="Y54" t="s">
        <v>219</v>
      </c>
      <c r="Z54" t="s">
        <v>219</v>
      </c>
      <c r="AA54" t="s">
        <v>219</v>
      </c>
      <c r="AB54">
        <v>0</v>
      </c>
      <c r="AC54">
        <v>1</v>
      </c>
      <c r="AD54">
        <v>1</v>
      </c>
      <c r="AE54">
        <v>0</v>
      </c>
      <c r="AF54">
        <v>1</v>
      </c>
      <c r="AG54">
        <v>1</v>
      </c>
      <c r="AH54">
        <v>0</v>
      </c>
      <c r="AI54">
        <v>1</v>
      </c>
      <c r="AJ54">
        <v>0</v>
      </c>
      <c r="AK54">
        <v>1</v>
      </c>
      <c r="AL54">
        <v>1</v>
      </c>
      <c r="AM54">
        <v>1</v>
      </c>
      <c r="AN54">
        <v>1</v>
      </c>
      <c r="AO54">
        <v>0</v>
      </c>
      <c r="AP54">
        <v>0</v>
      </c>
      <c r="AQ54">
        <v>0</v>
      </c>
      <c r="AR54">
        <v>0</v>
      </c>
      <c r="AS54">
        <v>0</v>
      </c>
      <c r="AT54">
        <v>1</v>
      </c>
      <c r="AU54">
        <v>0</v>
      </c>
      <c r="AV54" t="s">
        <v>219</v>
      </c>
      <c r="AW54" t="s">
        <v>219</v>
      </c>
      <c r="AX54">
        <v>1</v>
      </c>
      <c r="AY54">
        <v>0</v>
      </c>
      <c r="AZ54">
        <v>1</v>
      </c>
      <c r="BA54">
        <v>0</v>
      </c>
      <c r="BB54">
        <v>0</v>
      </c>
      <c r="BC54">
        <v>0</v>
      </c>
      <c r="BD54">
        <v>0</v>
      </c>
      <c r="BE54">
        <v>0</v>
      </c>
      <c r="BF54">
        <v>0</v>
      </c>
      <c r="BG54">
        <v>1</v>
      </c>
      <c r="BH54">
        <v>0</v>
      </c>
      <c r="BI54">
        <v>0</v>
      </c>
      <c r="BJ54" t="s">
        <v>219</v>
      </c>
      <c r="BK54" t="s">
        <v>219</v>
      </c>
      <c r="BL54" t="s">
        <v>219</v>
      </c>
      <c r="BM54" t="s">
        <v>219</v>
      </c>
      <c r="BN54" t="s">
        <v>219</v>
      </c>
      <c r="BO54" t="s">
        <v>219</v>
      </c>
      <c r="BP54">
        <v>0</v>
      </c>
      <c r="BQ54">
        <v>0</v>
      </c>
      <c r="BR54" t="s">
        <v>219</v>
      </c>
      <c r="BS54" t="s">
        <v>219</v>
      </c>
      <c r="BT54" t="s">
        <v>219</v>
      </c>
      <c r="BU54" t="s">
        <v>219</v>
      </c>
      <c r="BV54" t="s">
        <v>219</v>
      </c>
      <c r="BW54" t="s">
        <v>219</v>
      </c>
      <c r="BX54" t="s">
        <v>219</v>
      </c>
      <c r="BY54" t="s">
        <v>219</v>
      </c>
      <c r="BZ54" t="s">
        <v>219</v>
      </c>
      <c r="CA54" t="s">
        <v>219</v>
      </c>
      <c r="CB54" t="s">
        <v>219</v>
      </c>
      <c r="CC54" t="s">
        <v>219</v>
      </c>
      <c r="CD54" t="s">
        <v>219</v>
      </c>
      <c r="CE54" t="s">
        <v>219</v>
      </c>
      <c r="CF54" t="s">
        <v>219</v>
      </c>
      <c r="CG54" t="s">
        <v>219</v>
      </c>
      <c r="CH54" t="s">
        <v>219</v>
      </c>
      <c r="CI54" t="s">
        <v>219</v>
      </c>
      <c r="CJ54" t="s">
        <v>219</v>
      </c>
      <c r="CK54" t="s">
        <v>219</v>
      </c>
      <c r="CL54" t="s">
        <v>219</v>
      </c>
      <c r="CM54" t="s">
        <v>219</v>
      </c>
      <c r="CN54" t="s">
        <v>219</v>
      </c>
      <c r="CO54" t="s">
        <v>219</v>
      </c>
      <c r="CP54" t="s">
        <v>219</v>
      </c>
      <c r="CQ54" t="s">
        <v>219</v>
      </c>
      <c r="CR54" t="s">
        <v>219</v>
      </c>
      <c r="CS54" t="s">
        <v>219</v>
      </c>
      <c r="CT54" t="s">
        <v>219</v>
      </c>
      <c r="CU54" t="s">
        <v>219</v>
      </c>
      <c r="CV54" t="s">
        <v>219</v>
      </c>
      <c r="CW54" t="s">
        <v>219</v>
      </c>
      <c r="CX54" t="s">
        <v>219</v>
      </c>
      <c r="CY54">
        <v>0</v>
      </c>
      <c r="CZ54">
        <v>0</v>
      </c>
      <c r="DA54" t="s">
        <v>219</v>
      </c>
      <c r="DB54" t="s">
        <v>219</v>
      </c>
      <c r="DC54" t="s">
        <v>219</v>
      </c>
      <c r="DD54" t="s">
        <v>219</v>
      </c>
      <c r="DE54" t="s">
        <v>219</v>
      </c>
      <c r="DF54" t="s">
        <v>219</v>
      </c>
      <c r="DG54" t="s">
        <v>219</v>
      </c>
      <c r="DH54">
        <v>0</v>
      </c>
      <c r="DI54">
        <v>1</v>
      </c>
      <c r="DJ54">
        <v>0</v>
      </c>
      <c r="DK54">
        <v>1</v>
      </c>
      <c r="DL54">
        <v>0</v>
      </c>
      <c r="DM54" t="s">
        <v>219</v>
      </c>
      <c r="DN54" t="s">
        <v>219</v>
      </c>
      <c r="DO54" t="s">
        <v>219</v>
      </c>
      <c r="DP54" t="s">
        <v>219</v>
      </c>
      <c r="DQ54" t="s">
        <v>219</v>
      </c>
      <c r="DR54">
        <v>0</v>
      </c>
      <c r="DS54">
        <v>0</v>
      </c>
      <c r="DT54">
        <v>0</v>
      </c>
      <c r="DU54" t="s">
        <v>219</v>
      </c>
      <c r="DV54" t="s">
        <v>219</v>
      </c>
      <c r="DW54" t="s">
        <v>219</v>
      </c>
      <c r="DX54" t="s">
        <v>219</v>
      </c>
      <c r="DY54" t="s">
        <v>219</v>
      </c>
      <c r="DZ54" t="s">
        <v>219</v>
      </c>
      <c r="EA54" t="s">
        <v>219</v>
      </c>
      <c r="EB54" t="s">
        <v>219</v>
      </c>
      <c r="EC54" t="s">
        <v>219</v>
      </c>
      <c r="ED54">
        <v>0</v>
      </c>
      <c r="EE54" t="s">
        <v>219</v>
      </c>
      <c r="EF54" t="s">
        <v>219</v>
      </c>
      <c r="EG54" t="s">
        <v>219</v>
      </c>
      <c r="EH54" t="s">
        <v>219</v>
      </c>
      <c r="EI54" t="s">
        <v>219</v>
      </c>
      <c r="EJ54">
        <v>0</v>
      </c>
      <c r="EK54" t="s">
        <v>219</v>
      </c>
      <c r="EL54" t="s">
        <v>219</v>
      </c>
      <c r="EM54" t="s">
        <v>219</v>
      </c>
      <c r="EN54" t="s">
        <v>219</v>
      </c>
      <c r="EO54" t="s">
        <v>219</v>
      </c>
      <c r="EP54">
        <v>1</v>
      </c>
      <c r="EQ54">
        <v>1</v>
      </c>
      <c r="ER54">
        <v>1</v>
      </c>
      <c r="ES54">
        <v>1</v>
      </c>
      <c r="ET54">
        <v>1</v>
      </c>
      <c r="EU54">
        <v>1</v>
      </c>
      <c r="EV54">
        <v>0</v>
      </c>
      <c r="EW54" t="s">
        <v>219</v>
      </c>
      <c r="EX54" t="s">
        <v>219</v>
      </c>
      <c r="EY54" t="s">
        <v>219</v>
      </c>
      <c r="EZ54" t="s">
        <v>219</v>
      </c>
      <c r="FA54" t="s">
        <v>219</v>
      </c>
      <c r="FB54" t="s">
        <v>219</v>
      </c>
      <c r="FC54">
        <v>1</v>
      </c>
      <c r="FD54">
        <v>0</v>
      </c>
      <c r="FE54">
        <v>1</v>
      </c>
      <c r="FF54">
        <v>1</v>
      </c>
      <c r="FG54">
        <v>1</v>
      </c>
      <c r="FH54">
        <v>0</v>
      </c>
      <c r="FI54">
        <v>0</v>
      </c>
      <c r="FJ54">
        <v>0</v>
      </c>
      <c r="FK54">
        <v>0</v>
      </c>
      <c r="FL54">
        <v>1</v>
      </c>
      <c r="FM54">
        <v>0</v>
      </c>
      <c r="FN54">
        <v>0</v>
      </c>
      <c r="FO54">
        <v>0</v>
      </c>
      <c r="FP54" t="s">
        <v>219</v>
      </c>
      <c r="FQ54" t="s">
        <v>219</v>
      </c>
      <c r="FR54" t="s">
        <v>219</v>
      </c>
      <c r="FS54" t="s">
        <v>219</v>
      </c>
      <c r="FT54" t="s">
        <v>219</v>
      </c>
      <c r="FU54" t="s">
        <v>219</v>
      </c>
      <c r="FV54" t="s">
        <v>219</v>
      </c>
      <c r="FW54" t="s">
        <v>219</v>
      </c>
      <c r="FX54" t="s">
        <v>219</v>
      </c>
      <c r="FY54">
        <v>0</v>
      </c>
      <c r="FZ54">
        <v>0</v>
      </c>
      <c r="GA54" t="s">
        <v>219</v>
      </c>
      <c r="GB54" t="s">
        <v>219</v>
      </c>
      <c r="GC54" t="s">
        <v>219</v>
      </c>
      <c r="GD54" t="s">
        <v>219</v>
      </c>
      <c r="GE54" t="s">
        <v>219</v>
      </c>
      <c r="GF54" t="s">
        <v>219</v>
      </c>
      <c r="GG54" t="s">
        <v>219</v>
      </c>
      <c r="GH54" t="s">
        <v>219</v>
      </c>
      <c r="GI54" t="s">
        <v>219</v>
      </c>
      <c r="GJ54" t="s">
        <v>219</v>
      </c>
      <c r="GK54" t="s">
        <v>219</v>
      </c>
      <c r="GL54" t="s">
        <v>219</v>
      </c>
      <c r="GM54" t="s">
        <v>219</v>
      </c>
      <c r="GN54" t="s">
        <v>219</v>
      </c>
      <c r="GO54" t="s">
        <v>219</v>
      </c>
      <c r="GP54" t="s">
        <v>219</v>
      </c>
      <c r="GQ54" t="s">
        <v>219</v>
      </c>
      <c r="GR54" t="s">
        <v>219</v>
      </c>
      <c r="GS54" t="s">
        <v>219</v>
      </c>
      <c r="GT54" t="s">
        <v>219</v>
      </c>
      <c r="GU54" t="s">
        <v>219</v>
      </c>
      <c r="GV54" t="s">
        <v>219</v>
      </c>
      <c r="GW54" t="s">
        <v>219</v>
      </c>
      <c r="GX54" t="s">
        <v>219</v>
      </c>
      <c r="GY54" t="s">
        <v>219</v>
      </c>
      <c r="GZ54" t="s">
        <v>219</v>
      </c>
      <c r="HA54" t="s">
        <v>219</v>
      </c>
      <c r="HB54" t="s">
        <v>219</v>
      </c>
      <c r="HC54" t="s">
        <v>219</v>
      </c>
      <c r="HD54" t="s">
        <v>219</v>
      </c>
      <c r="HE54" t="s">
        <v>219</v>
      </c>
      <c r="HF54" t="s">
        <v>219</v>
      </c>
      <c r="HG54" t="s">
        <v>219</v>
      </c>
      <c r="HH54" t="s">
        <v>219</v>
      </c>
      <c r="HI54" t="s">
        <v>219</v>
      </c>
      <c r="HJ54">
        <v>0</v>
      </c>
    </row>
    <row r="55" spans="1:218">
      <c r="A55" t="s">
        <v>230</v>
      </c>
      <c r="B55" s="1">
        <v>44060</v>
      </c>
      <c r="C55" s="1">
        <v>44196</v>
      </c>
      <c r="D55">
        <v>0</v>
      </c>
      <c r="E55">
        <v>1</v>
      </c>
      <c r="F55">
        <v>0</v>
      </c>
      <c r="G55">
        <v>0</v>
      </c>
      <c r="H55">
        <v>0</v>
      </c>
      <c r="I55">
        <v>1</v>
      </c>
      <c r="J55">
        <v>0</v>
      </c>
      <c r="K55">
        <v>0</v>
      </c>
      <c r="L55">
        <v>0</v>
      </c>
      <c r="M55">
        <v>1</v>
      </c>
      <c r="N55">
        <v>0</v>
      </c>
      <c r="O55">
        <v>1</v>
      </c>
      <c r="P55">
        <v>1</v>
      </c>
      <c r="Q55">
        <v>0</v>
      </c>
      <c r="R55">
        <v>0</v>
      </c>
      <c r="S55">
        <v>0</v>
      </c>
      <c r="T55">
        <v>0</v>
      </c>
      <c r="U55" t="s">
        <v>219</v>
      </c>
      <c r="V55" t="s">
        <v>219</v>
      </c>
      <c r="W55" t="s">
        <v>219</v>
      </c>
      <c r="X55" t="s">
        <v>219</v>
      </c>
      <c r="Y55" t="s">
        <v>219</v>
      </c>
      <c r="Z55" t="s">
        <v>219</v>
      </c>
      <c r="AA55" t="s">
        <v>219</v>
      </c>
      <c r="AB55">
        <v>0</v>
      </c>
      <c r="AC55">
        <v>1</v>
      </c>
      <c r="AD55">
        <v>1</v>
      </c>
      <c r="AE55">
        <v>0</v>
      </c>
      <c r="AF55">
        <v>1</v>
      </c>
      <c r="AG55">
        <v>1</v>
      </c>
      <c r="AH55">
        <v>0</v>
      </c>
      <c r="AI55">
        <v>1</v>
      </c>
      <c r="AJ55">
        <v>0</v>
      </c>
      <c r="AK55">
        <v>1</v>
      </c>
      <c r="AL55">
        <v>1</v>
      </c>
      <c r="AM55">
        <v>1</v>
      </c>
      <c r="AN55">
        <v>1</v>
      </c>
      <c r="AO55">
        <v>0</v>
      </c>
      <c r="AP55">
        <v>0</v>
      </c>
      <c r="AQ55">
        <v>0</v>
      </c>
      <c r="AR55">
        <v>0</v>
      </c>
      <c r="AS55">
        <v>0</v>
      </c>
      <c r="AT55">
        <v>1</v>
      </c>
      <c r="AU55">
        <v>0</v>
      </c>
      <c r="AV55" t="s">
        <v>219</v>
      </c>
      <c r="AW55" t="s">
        <v>219</v>
      </c>
      <c r="AX55">
        <v>1</v>
      </c>
      <c r="AY55">
        <v>0</v>
      </c>
      <c r="AZ55">
        <v>1</v>
      </c>
      <c r="BA55">
        <v>0</v>
      </c>
      <c r="BB55">
        <v>0</v>
      </c>
      <c r="BC55">
        <v>0</v>
      </c>
      <c r="BD55">
        <v>0</v>
      </c>
      <c r="BE55">
        <v>0</v>
      </c>
      <c r="BF55">
        <v>0</v>
      </c>
      <c r="BG55">
        <v>1</v>
      </c>
      <c r="BH55">
        <v>0</v>
      </c>
      <c r="BI55">
        <v>0</v>
      </c>
      <c r="BJ55" t="s">
        <v>219</v>
      </c>
      <c r="BK55" t="s">
        <v>219</v>
      </c>
      <c r="BL55" t="s">
        <v>219</v>
      </c>
      <c r="BM55" t="s">
        <v>219</v>
      </c>
      <c r="BN55" t="s">
        <v>219</v>
      </c>
      <c r="BO55" t="s">
        <v>219</v>
      </c>
      <c r="BP55">
        <v>0</v>
      </c>
      <c r="BQ55">
        <v>0</v>
      </c>
      <c r="BR55" t="s">
        <v>219</v>
      </c>
      <c r="BS55" t="s">
        <v>219</v>
      </c>
      <c r="BT55" t="s">
        <v>219</v>
      </c>
      <c r="BU55" t="s">
        <v>219</v>
      </c>
      <c r="BV55" t="s">
        <v>219</v>
      </c>
      <c r="BW55" t="s">
        <v>219</v>
      </c>
      <c r="BX55" t="s">
        <v>219</v>
      </c>
      <c r="BY55" t="s">
        <v>219</v>
      </c>
      <c r="BZ55" t="s">
        <v>219</v>
      </c>
      <c r="CA55" t="s">
        <v>219</v>
      </c>
      <c r="CB55" t="s">
        <v>219</v>
      </c>
      <c r="CC55" t="s">
        <v>219</v>
      </c>
      <c r="CD55" t="s">
        <v>219</v>
      </c>
      <c r="CE55" t="s">
        <v>219</v>
      </c>
      <c r="CF55" t="s">
        <v>219</v>
      </c>
      <c r="CG55" t="s">
        <v>219</v>
      </c>
      <c r="CH55" t="s">
        <v>219</v>
      </c>
      <c r="CI55" t="s">
        <v>219</v>
      </c>
      <c r="CJ55" t="s">
        <v>219</v>
      </c>
      <c r="CK55" t="s">
        <v>219</v>
      </c>
      <c r="CL55" t="s">
        <v>219</v>
      </c>
      <c r="CM55" t="s">
        <v>219</v>
      </c>
      <c r="CN55" t="s">
        <v>219</v>
      </c>
      <c r="CO55" t="s">
        <v>219</v>
      </c>
      <c r="CP55" t="s">
        <v>219</v>
      </c>
      <c r="CQ55" t="s">
        <v>219</v>
      </c>
      <c r="CR55" t="s">
        <v>219</v>
      </c>
      <c r="CS55" t="s">
        <v>219</v>
      </c>
      <c r="CT55" t="s">
        <v>219</v>
      </c>
      <c r="CU55" t="s">
        <v>219</v>
      </c>
      <c r="CV55" t="s">
        <v>219</v>
      </c>
      <c r="CW55" t="s">
        <v>219</v>
      </c>
      <c r="CX55" t="s">
        <v>219</v>
      </c>
      <c r="CY55">
        <v>0</v>
      </c>
      <c r="CZ55">
        <v>0</v>
      </c>
      <c r="DA55" t="s">
        <v>219</v>
      </c>
      <c r="DB55" t="s">
        <v>219</v>
      </c>
      <c r="DC55" t="s">
        <v>219</v>
      </c>
      <c r="DD55" t="s">
        <v>219</v>
      </c>
      <c r="DE55" t="s">
        <v>219</v>
      </c>
      <c r="DF55" t="s">
        <v>219</v>
      </c>
      <c r="DG55" t="s">
        <v>219</v>
      </c>
      <c r="DH55">
        <v>0</v>
      </c>
      <c r="DI55">
        <v>1</v>
      </c>
      <c r="DJ55">
        <v>0</v>
      </c>
      <c r="DK55">
        <v>1</v>
      </c>
      <c r="DL55">
        <v>0</v>
      </c>
      <c r="DM55" t="s">
        <v>219</v>
      </c>
      <c r="DN55" t="s">
        <v>219</v>
      </c>
      <c r="DO55" t="s">
        <v>219</v>
      </c>
      <c r="DP55" t="s">
        <v>219</v>
      </c>
      <c r="DQ55" t="s">
        <v>219</v>
      </c>
      <c r="DR55">
        <v>0</v>
      </c>
      <c r="DS55">
        <v>0</v>
      </c>
      <c r="DT55">
        <v>0</v>
      </c>
      <c r="DU55" t="s">
        <v>219</v>
      </c>
      <c r="DV55" t="s">
        <v>219</v>
      </c>
      <c r="DW55" t="s">
        <v>219</v>
      </c>
      <c r="DX55" t="s">
        <v>219</v>
      </c>
      <c r="DY55" t="s">
        <v>219</v>
      </c>
      <c r="DZ55" t="s">
        <v>219</v>
      </c>
      <c r="EA55" t="s">
        <v>219</v>
      </c>
      <c r="EB55" t="s">
        <v>219</v>
      </c>
      <c r="EC55" t="s">
        <v>219</v>
      </c>
      <c r="ED55">
        <v>0</v>
      </c>
      <c r="EE55" t="s">
        <v>219</v>
      </c>
      <c r="EF55" t="s">
        <v>219</v>
      </c>
      <c r="EG55" t="s">
        <v>219</v>
      </c>
      <c r="EH55" t="s">
        <v>219</v>
      </c>
      <c r="EI55" t="s">
        <v>219</v>
      </c>
      <c r="EJ55">
        <v>0</v>
      </c>
      <c r="EK55" t="s">
        <v>219</v>
      </c>
      <c r="EL55" t="s">
        <v>219</v>
      </c>
      <c r="EM55" t="s">
        <v>219</v>
      </c>
      <c r="EN55" t="s">
        <v>219</v>
      </c>
      <c r="EO55" t="s">
        <v>219</v>
      </c>
      <c r="EP55">
        <v>1</v>
      </c>
      <c r="EQ55">
        <v>1</v>
      </c>
      <c r="ER55">
        <v>1</v>
      </c>
      <c r="ES55">
        <v>1</v>
      </c>
      <c r="ET55">
        <v>1</v>
      </c>
      <c r="EU55">
        <v>1</v>
      </c>
      <c r="EV55">
        <v>0</v>
      </c>
      <c r="EW55" t="s">
        <v>219</v>
      </c>
      <c r="EX55" t="s">
        <v>219</v>
      </c>
      <c r="EY55" t="s">
        <v>219</v>
      </c>
      <c r="EZ55" t="s">
        <v>219</v>
      </c>
      <c r="FA55" t="s">
        <v>219</v>
      </c>
      <c r="FB55" t="s">
        <v>219</v>
      </c>
      <c r="FC55">
        <v>1</v>
      </c>
      <c r="FD55">
        <v>0</v>
      </c>
      <c r="FE55">
        <v>1</v>
      </c>
      <c r="FF55">
        <v>1</v>
      </c>
      <c r="FG55">
        <v>1</v>
      </c>
      <c r="FH55">
        <v>0</v>
      </c>
      <c r="FI55">
        <v>0</v>
      </c>
      <c r="FJ55">
        <v>0</v>
      </c>
      <c r="FK55">
        <v>0</v>
      </c>
      <c r="FL55">
        <v>1</v>
      </c>
      <c r="FM55">
        <v>0</v>
      </c>
      <c r="FN55">
        <v>0</v>
      </c>
      <c r="FO55">
        <v>0</v>
      </c>
      <c r="FP55" t="s">
        <v>219</v>
      </c>
      <c r="FQ55" t="s">
        <v>219</v>
      </c>
      <c r="FR55" t="s">
        <v>219</v>
      </c>
      <c r="FS55" t="s">
        <v>219</v>
      </c>
      <c r="FT55" t="s">
        <v>219</v>
      </c>
      <c r="FU55" t="s">
        <v>219</v>
      </c>
      <c r="FV55" t="s">
        <v>219</v>
      </c>
      <c r="FW55" t="s">
        <v>219</v>
      </c>
      <c r="FX55" t="s">
        <v>219</v>
      </c>
      <c r="FY55">
        <v>0</v>
      </c>
      <c r="FZ55">
        <v>0</v>
      </c>
      <c r="GA55" t="s">
        <v>219</v>
      </c>
      <c r="GB55" t="s">
        <v>219</v>
      </c>
      <c r="GC55" t="s">
        <v>219</v>
      </c>
      <c r="GD55" t="s">
        <v>219</v>
      </c>
      <c r="GE55" t="s">
        <v>219</v>
      </c>
      <c r="GF55" t="s">
        <v>219</v>
      </c>
      <c r="GG55" t="s">
        <v>219</v>
      </c>
      <c r="GH55" t="s">
        <v>219</v>
      </c>
      <c r="GI55" t="s">
        <v>219</v>
      </c>
      <c r="GJ55" t="s">
        <v>219</v>
      </c>
      <c r="GK55" t="s">
        <v>219</v>
      </c>
      <c r="GL55" t="s">
        <v>219</v>
      </c>
      <c r="GM55" t="s">
        <v>219</v>
      </c>
      <c r="GN55" t="s">
        <v>219</v>
      </c>
      <c r="GO55" t="s">
        <v>219</v>
      </c>
      <c r="GP55" t="s">
        <v>219</v>
      </c>
      <c r="GQ55" t="s">
        <v>219</v>
      </c>
      <c r="GR55" t="s">
        <v>219</v>
      </c>
      <c r="GS55" t="s">
        <v>219</v>
      </c>
      <c r="GT55" t="s">
        <v>219</v>
      </c>
      <c r="GU55" t="s">
        <v>219</v>
      </c>
      <c r="GV55" t="s">
        <v>219</v>
      </c>
      <c r="GW55" t="s">
        <v>219</v>
      </c>
      <c r="GX55" t="s">
        <v>219</v>
      </c>
      <c r="GY55" t="s">
        <v>219</v>
      </c>
      <c r="GZ55" t="s">
        <v>219</v>
      </c>
      <c r="HA55" t="s">
        <v>219</v>
      </c>
      <c r="HB55" t="s">
        <v>219</v>
      </c>
      <c r="HC55" t="s">
        <v>219</v>
      </c>
      <c r="HD55" t="s">
        <v>219</v>
      </c>
      <c r="HE55" t="s">
        <v>219</v>
      </c>
      <c r="HF55" t="s">
        <v>219</v>
      </c>
      <c r="HG55" t="s">
        <v>219</v>
      </c>
      <c r="HH55" t="s">
        <v>219</v>
      </c>
      <c r="HI55" t="s">
        <v>219</v>
      </c>
      <c r="HJ55">
        <v>0</v>
      </c>
    </row>
    <row r="56" spans="1:218">
      <c r="A56" t="s">
        <v>230</v>
      </c>
      <c r="B56" s="1">
        <v>44197</v>
      </c>
      <c r="C56" s="1">
        <v>44313</v>
      </c>
      <c r="D56">
        <v>0</v>
      </c>
      <c r="E56">
        <v>1</v>
      </c>
      <c r="F56">
        <v>0</v>
      </c>
      <c r="G56">
        <v>0</v>
      </c>
      <c r="H56">
        <v>0</v>
      </c>
      <c r="I56">
        <v>1</v>
      </c>
      <c r="J56">
        <v>0</v>
      </c>
      <c r="K56">
        <v>0</v>
      </c>
      <c r="L56">
        <v>0</v>
      </c>
      <c r="M56">
        <v>1</v>
      </c>
      <c r="N56">
        <v>0</v>
      </c>
      <c r="O56">
        <v>1</v>
      </c>
      <c r="P56">
        <v>1</v>
      </c>
      <c r="Q56">
        <v>0</v>
      </c>
      <c r="R56">
        <v>0</v>
      </c>
      <c r="S56">
        <v>0</v>
      </c>
      <c r="T56">
        <v>0</v>
      </c>
      <c r="U56" t="s">
        <v>219</v>
      </c>
      <c r="V56" t="s">
        <v>219</v>
      </c>
      <c r="W56" t="s">
        <v>219</v>
      </c>
      <c r="X56" t="s">
        <v>219</v>
      </c>
      <c r="Y56" t="s">
        <v>219</v>
      </c>
      <c r="Z56" t="s">
        <v>219</v>
      </c>
      <c r="AA56" t="s">
        <v>219</v>
      </c>
      <c r="AB56">
        <v>0</v>
      </c>
      <c r="AC56">
        <v>1</v>
      </c>
      <c r="AD56">
        <v>1</v>
      </c>
      <c r="AE56">
        <v>0</v>
      </c>
      <c r="AF56">
        <v>1</v>
      </c>
      <c r="AG56">
        <v>1</v>
      </c>
      <c r="AH56">
        <v>0</v>
      </c>
      <c r="AI56">
        <v>1</v>
      </c>
      <c r="AJ56">
        <v>0</v>
      </c>
      <c r="AK56">
        <v>1</v>
      </c>
      <c r="AL56">
        <v>1</v>
      </c>
      <c r="AM56">
        <v>1</v>
      </c>
      <c r="AN56">
        <v>1</v>
      </c>
      <c r="AO56">
        <v>0</v>
      </c>
      <c r="AP56">
        <v>0</v>
      </c>
      <c r="AQ56">
        <v>0</v>
      </c>
      <c r="AR56">
        <v>0</v>
      </c>
      <c r="AS56">
        <v>0</v>
      </c>
      <c r="AT56">
        <v>1</v>
      </c>
      <c r="AU56">
        <v>0</v>
      </c>
      <c r="AV56" t="s">
        <v>219</v>
      </c>
      <c r="AW56" t="s">
        <v>219</v>
      </c>
      <c r="AX56">
        <v>1</v>
      </c>
      <c r="AY56">
        <v>0</v>
      </c>
      <c r="AZ56">
        <v>1</v>
      </c>
      <c r="BA56">
        <v>0</v>
      </c>
      <c r="BB56">
        <v>0</v>
      </c>
      <c r="BC56">
        <v>0</v>
      </c>
      <c r="BD56">
        <v>0</v>
      </c>
      <c r="BE56">
        <v>0</v>
      </c>
      <c r="BF56">
        <v>0</v>
      </c>
      <c r="BG56">
        <v>1</v>
      </c>
      <c r="BH56">
        <v>0</v>
      </c>
      <c r="BI56">
        <v>0</v>
      </c>
      <c r="BJ56" t="s">
        <v>219</v>
      </c>
      <c r="BK56" t="s">
        <v>219</v>
      </c>
      <c r="BL56" t="s">
        <v>219</v>
      </c>
      <c r="BM56" t="s">
        <v>219</v>
      </c>
      <c r="BN56" t="s">
        <v>219</v>
      </c>
      <c r="BO56" t="s">
        <v>219</v>
      </c>
      <c r="BP56">
        <v>0</v>
      </c>
      <c r="BQ56">
        <v>0</v>
      </c>
      <c r="BR56" t="s">
        <v>219</v>
      </c>
      <c r="BS56" t="s">
        <v>219</v>
      </c>
      <c r="BT56" t="s">
        <v>219</v>
      </c>
      <c r="BU56" t="s">
        <v>219</v>
      </c>
      <c r="BV56" t="s">
        <v>219</v>
      </c>
      <c r="BW56" t="s">
        <v>219</v>
      </c>
      <c r="BX56" t="s">
        <v>219</v>
      </c>
      <c r="BY56" t="s">
        <v>219</v>
      </c>
      <c r="BZ56" t="s">
        <v>219</v>
      </c>
      <c r="CA56" t="s">
        <v>219</v>
      </c>
      <c r="CB56" t="s">
        <v>219</v>
      </c>
      <c r="CC56" t="s">
        <v>219</v>
      </c>
      <c r="CD56" t="s">
        <v>219</v>
      </c>
      <c r="CE56" t="s">
        <v>219</v>
      </c>
      <c r="CF56" t="s">
        <v>219</v>
      </c>
      <c r="CG56" t="s">
        <v>219</v>
      </c>
      <c r="CH56" t="s">
        <v>219</v>
      </c>
      <c r="CI56" t="s">
        <v>219</v>
      </c>
      <c r="CJ56" t="s">
        <v>219</v>
      </c>
      <c r="CK56" t="s">
        <v>219</v>
      </c>
      <c r="CL56" t="s">
        <v>219</v>
      </c>
      <c r="CM56" t="s">
        <v>219</v>
      </c>
      <c r="CN56" t="s">
        <v>219</v>
      </c>
      <c r="CO56" t="s">
        <v>219</v>
      </c>
      <c r="CP56" t="s">
        <v>219</v>
      </c>
      <c r="CQ56" t="s">
        <v>219</v>
      </c>
      <c r="CR56" t="s">
        <v>219</v>
      </c>
      <c r="CS56" t="s">
        <v>219</v>
      </c>
      <c r="CT56" t="s">
        <v>219</v>
      </c>
      <c r="CU56" t="s">
        <v>219</v>
      </c>
      <c r="CV56" t="s">
        <v>219</v>
      </c>
      <c r="CW56" t="s">
        <v>219</v>
      </c>
      <c r="CX56" t="s">
        <v>219</v>
      </c>
      <c r="CY56">
        <v>0</v>
      </c>
      <c r="CZ56">
        <v>0</v>
      </c>
      <c r="DA56" t="s">
        <v>219</v>
      </c>
      <c r="DB56" t="s">
        <v>219</v>
      </c>
      <c r="DC56" t="s">
        <v>219</v>
      </c>
      <c r="DD56" t="s">
        <v>219</v>
      </c>
      <c r="DE56" t="s">
        <v>219</v>
      </c>
      <c r="DF56" t="s">
        <v>219</v>
      </c>
      <c r="DG56" t="s">
        <v>219</v>
      </c>
      <c r="DH56">
        <v>0</v>
      </c>
      <c r="DI56">
        <v>1</v>
      </c>
      <c r="DJ56">
        <v>0</v>
      </c>
      <c r="DK56">
        <v>1</v>
      </c>
      <c r="DL56">
        <v>0</v>
      </c>
      <c r="DM56" t="s">
        <v>219</v>
      </c>
      <c r="DN56" t="s">
        <v>219</v>
      </c>
      <c r="DO56" t="s">
        <v>219</v>
      </c>
      <c r="DP56" t="s">
        <v>219</v>
      </c>
      <c r="DQ56" t="s">
        <v>219</v>
      </c>
      <c r="DR56">
        <v>0</v>
      </c>
      <c r="DS56">
        <v>0</v>
      </c>
      <c r="DT56">
        <v>0</v>
      </c>
      <c r="DU56" t="s">
        <v>219</v>
      </c>
      <c r="DV56" t="s">
        <v>219</v>
      </c>
      <c r="DW56" t="s">
        <v>219</v>
      </c>
      <c r="DX56" t="s">
        <v>219</v>
      </c>
      <c r="DY56" t="s">
        <v>219</v>
      </c>
      <c r="DZ56" t="s">
        <v>219</v>
      </c>
      <c r="EA56" t="s">
        <v>219</v>
      </c>
      <c r="EB56" t="s">
        <v>219</v>
      </c>
      <c r="EC56" t="s">
        <v>219</v>
      </c>
      <c r="ED56">
        <v>0</v>
      </c>
      <c r="EE56" t="s">
        <v>219</v>
      </c>
      <c r="EF56" t="s">
        <v>219</v>
      </c>
      <c r="EG56" t="s">
        <v>219</v>
      </c>
      <c r="EH56" t="s">
        <v>219</v>
      </c>
      <c r="EI56" t="s">
        <v>219</v>
      </c>
      <c r="EJ56">
        <v>0</v>
      </c>
      <c r="EK56" t="s">
        <v>219</v>
      </c>
      <c r="EL56" t="s">
        <v>219</v>
      </c>
      <c r="EM56" t="s">
        <v>219</v>
      </c>
      <c r="EN56" t="s">
        <v>219</v>
      </c>
      <c r="EO56" t="s">
        <v>219</v>
      </c>
      <c r="EP56">
        <v>1</v>
      </c>
      <c r="EQ56">
        <v>1</v>
      </c>
      <c r="ER56">
        <v>1</v>
      </c>
      <c r="ES56">
        <v>1</v>
      </c>
      <c r="ET56">
        <v>1</v>
      </c>
      <c r="EU56">
        <v>1</v>
      </c>
      <c r="EV56">
        <v>0</v>
      </c>
      <c r="EW56" t="s">
        <v>219</v>
      </c>
      <c r="EX56" t="s">
        <v>219</v>
      </c>
      <c r="EY56" t="s">
        <v>219</v>
      </c>
      <c r="EZ56" t="s">
        <v>219</v>
      </c>
      <c r="FA56" t="s">
        <v>219</v>
      </c>
      <c r="FB56" t="s">
        <v>219</v>
      </c>
      <c r="FC56">
        <v>1</v>
      </c>
      <c r="FD56">
        <v>0</v>
      </c>
      <c r="FE56">
        <v>1</v>
      </c>
      <c r="FF56">
        <v>1</v>
      </c>
      <c r="FG56">
        <v>1</v>
      </c>
      <c r="FH56">
        <v>0</v>
      </c>
      <c r="FI56">
        <v>0</v>
      </c>
      <c r="FJ56">
        <v>0</v>
      </c>
      <c r="FK56">
        <v>0</v>
      </c>
      <c r="FL56">
        <v>1</v>
      </c>
      <c r="FM56">
        <v>0</v>
      </c>
      <c r="FN56">
        <v>0</v>
      </c>
      <c r="FO56">
        <v>0</v>
      </c>
      <c r="FP56" t="s">
        <v>219</v>
      </c>
      <c r="FQ56" t="s">
        <v>219</v>
      </c>
      <c r="FR56" t="s">
        <v>219</v>
      </c>
      <c r="FS56" t="s">
        <v>219</v>
      </c>
      <c r="FT56" t="s">
        <v>219</v>
      </c>
      <c r="FU56" t="s">
        <v>219</v>
      </c>
      <c r="FV56" t="s">
        <v>219</v>
      </c>
      <c r="FW56" t="s">
        <v>219</v>
      </c>
      <c r="FX56" t="s">
        <v>219</v>
      </c>
      <c r="FY56">
        <v>0</v>
      </c>
      <c r="FZ56">
        <v>0</v>
      </c>
      <c r="GA56" t="s">
        <v>219</v>
      </c>
      <c r="GB56" t="s">
        <v>219</v>
      </c>
      <c r="GC56" t="s">
        <v>219</v>
      </c>
      <c r="GD56" t="s">
        <v>219</v>
      </c>
      <c r="GE56" t="s">
        <v>219</v>
      </c>
      <c r="GF56" t="s">
        <v>219</v>
      </c>
      <c r="GG56" t="s">
        <v>219</v>
      </c>
      <c r="GH56" t="s">
        <v>219</v>
      </c>
      <c r="GI56" t="s">
        <v>219</v>
      </c>
      <c r="GJ56" t="s">
        <v>219</v>
      </c>
      <c r="GK56" t="s">
        <v>219</v>
      </c>
      <c r="GL56" t="s">
        <v>219</v>
      </c>
      <c r="GM56" t="s">
        <v>219</v>
      </c>
      <c r="GN56" t="s">
        <v>219</v>
      </c>
      <c r="GO56" t="s">
        <v>219</v>
      </c>
      <c r="GP56" t="s">
        <v>219</v>
      </c>
      <c r="GQ56" t="s">
        <v>219</v>
      </c>
      <c r="GR56" t="s">
        <v>219</v>
      </c>
      <c r="GS56" t="s">
        <v>219</v>
      </c>
      <c r="GT56" t="s">
        <v>219</v>
      </c>
      <c r="GU56" t="s">
        <v>219</v>
      </c>
      <c r="GV56" t="s">
        <v>219</v>
      </c>
      <c r="GW56" t="s">
        <v>219</v>
      </c>
      <c r="GX56" t="s">
        <v>219</v>
      </c>
      <c r="GY56" t="s">
        <v>219</v>
      </c>
      <c r="GZ56" t="s">
        <v>219</v>
      </c>
      <c r="HA56" t="s">
        <v>219</v>
      </c>
      <c r="HB56" t="s">
        <v>219</v>
      </c>
      <c r="HC56" t="s">
        <v>219</v>
      </c>
      <c r="HD56" t="s">
        <v>219</v>
      </c>
      <c r="HE56" t="s">
        <v>219</v>
      </c>
      <c r="HF56" t="s">
        <v>219</v>
      </c>
      <c r="HG56" t="s">
        <v>219</v>
      </c>
      <c r="HH56" t="s">
        <v>219</v>
      </c>
      <c r="HI56" t="s">
        <v>219</v>
      </c>
      <c r="HJ56">
        <v>0</v>
      </c>
    </row>
    <row r="57" spans="1:218">
      <c r="A57" t="s">
        <v>230</v>
      </c>
      <c r="B57" s="1">
        <v>44314</v>
      </c>
      <c r="C57" s="1">
        <v>44561</v>
      </c>
      <c r="D57">
        <v>0</v>
      </c>
      <c r="E57">
        <v>1</v>
      </c>
      <c r="F57">
        <v>0</v>
      </c>
      <c r="G57">
        <v>0</v>
      </c>
      <c r="H57">
        <v>0</v>
      </c>
      <c r="I57">
        <v>1</v>
      </c>
      <c r="J57">
        <v>0</v>
      </c>
      <c r="K57">
        <v>0</v>
      </c>
      <c r="L57">
        <v>0</v>
      </c>
      <c r="M57">
        <v>1</v>
      </c>
      <c r="N57">
        <v>0</v>
      </c>
      <c r="O57">
        <v>1</v>
      </c>
      <c r="P57">
        <v>1</v>
      </c>
      <c r="Q57">
        <v>0</v>
      </c>
      <c r="R57">
        <v>1</v>
      </c>
      <c r="S57">
        <v>0</v>
      </c>
      <c r="T57">
        <v>0</v>
      </c>
      <c r="U57" t="s">
        <v>219</v>
      </c>
      <c r="V57" t="s">
        <v>219</v>
      </c>
      <c r="W57" t="s">
        <v>219</v>
      </c>
      <c r="X57" t="s">
        <v>219</v>
      </c>
      <c r="Y57" t="s">
        <v>219</v>
      </c>
      <c r="Z57" t="s">
        <v>219</v>
      </c>
      <c r="AA57" t="s">
        <v>219</v>
      </c>
      <c r="AB57">
        <v>0</v>
      </c>
      <c r="AC57">
        <v>1</v>
      </c>
      <c r="AD57">
        <v>1</v>
      </c>
      <c r="AE57">
        <v>0</v>
      </c>
      <c r="AF57">
        <v>1</v>
      </c>
      <c r="AG57">
        <v>1</v>
      </c>
      <c r="AH57">
        <v>0</v>
      </c>
      <c r="AI57">
        <v>1</v>
      </c>
      <c r="AJ57">
        <v>0</v>
      </c>
      <c r="AK57">
        <v>1</v>
      </c>
      <c r="AL57">
        <v>1</v>
      </c>
      <c r="AM57">
        <v>1</v>
      </c>
      <c r="AN57">
        <v>1</v>
      </c>
      <c r="AO57">
        <v>0</v>
      </c>
      <c r="AP57">
        <v>0</v>
      </c>
      <c r="AQ57">
        <v>0</v>
      </c>
      <c r="AR57">
        <v>0</v>
      </c>
      <c r="AS57">
        <v>0</v>
      </c>
      <c r="AT57">
        <v>1</v>
      </c>
      <c r="AU57">
        <v>0</v>
      </c>
      <c r="AV57" t="s">
        <v>219</v>
      </c>
      <c r="AW57" t="s">
        <v>219</v>
      </c>
      <c r="AX57">
        <v>1</v>
      </c>
      <c r="AY57">
        <v>0</v>
      </c>
      <c r="AZ57">
        <v>1</v>
      </c>
      <c r="BA57">
        <v>0</v>
      </c>
      <c r="BB57">
        <v>0</v>
      </c>
      <c r="BC57">
        <v>0</v>
      </c>
      <c r="BD57">
        <v>0</v>
      </c>
      <c r="BE57">
        <v>0</v>
      </c>
      <c r="BF57">
        <v>0</v>
      </c>
      <c r="BG57">
        <v>1</v>
      </c>
      <c r="BH57">
        <v>0</v>
      </c>
      <c r="BI57">
        <v>0</v>
      </c>
      <c r="BJ57" t="s">
        <v>219</v>
      </c>
      <c r="BK57" t="s">
        <v>219</v>
      </c>
      <c r="BL57" t="s">
        <v>219</v>
      </c>
      <c r="BM57" t="s">
        <v>219</v>
      </c>
      <c r="BN57" t="s">
        <v>219</v>
      </c>
      <c r="BO57" t="s">
        <v>219</v>
      </c>
      <c r="BP57">
        <v>0</v>
      </c>
      <c r="BQ57">
        <v>0</v>
      </c>
      <c r="BR57" t="s">
        <v>219</v>
      </c>
      <c r="BS57" t="s">
        <v>219</v>
      </c>
      <c r="BT57" t="s">
        <v>219</v>
      </c>
      <c r="BU57" t="s">
        <v>219</v>
      </c>
      <c r="BV57" t="s">
        <v>219</v>
      </c>
      <c r="BW57" t="s">
        <v>219</v>
      </c>
      <c r="BX57" t="s">
        <v>219</v>
      </c>
      <c r="BY57" t="s">
        <v>219</v>
      </c>
      <c r="BZ57" t="s">
        <v>219</v>
      </c>
      <c r="CA57" t="s">
        <v>219</v>
      </c>
      <c r="CB57" t="s">
        <v>219</v>
      </c>
      <c r="CC57" t="s">
        <v>219</v>
      </c>
      <c r="CD57" t="s">
        <v>219</v>
      </c>
      <c r="CE57" t="s">
        <v>219</v>
      </c>
      <c r="CF57" t="s">
        <v>219</v>
      </c>
      <c r="CG57" t="s">
        <v>219</v>
      </c>
      <c r="CH57" t="s">
        <v>219</v>
      </c>
      <c r="CI57" t="s">
        <v>219</v>
      </c>
      <c r="CJ57" t="s">
        <v>219</v>
      </c>
      <c r="CK57" t="s">
        <v>219</v>
      </c>
      <c r="CL57" t="s">
        <v>219</v>
      </c>
      <c r="CM57" t="s">
        <v>219</v>
      </c>
      <c r="CN57" t="s">
        <v>219</v>
      </c>
      <c r="CO57" t="s">
        <v>219</v>
      </c>
      <c r="CP57" t="s">
        <v>219</v>
      </c>
      <c r="CQ57" t="s">
        <v>219</v>
      </c>
      <c r="CR57" t="s">
        <v>219</v>
      </c>
      <c r="CS57" t="s">
        <v>219</v>
      </c>
      <c r="CT57" t="s">
        <v>219</v>
      </c>
      <c r="CU57" t="s">
        <v>219</v>
      </c>
      <c r="CV57" t="s">
        <v>219</v>
      </c>
      <c r="CW57" t="s">
        <v>219</v>
      </c>
      <c r="CX57" t="s">
        <v>219</v>
      </c>
      <c r="CY57">
        <v>0</v>
      </c>
      <c r="CZ57">
        <v>0</v>
      </c>
      <c r="DA57" t="s">
        <v>219</v>
      </c>
      <c r="DB57" t="s">
        <v>219</v>
      </c>
      <c r="DC57" t="s">
        <v>219</v>
      </c>
      <c r="DD57" t="s">
        <v>219</v>
      </c>
      <c r="DE57" t="s">
        <v>219</v>
      </c>
      <c r="DF57" t="s">
        <v>219</v>
      </c>
      <c r="DG57" t="s">
        <v>219</v>
      </c>
      <c r="DH57">
        <v>0</v>
      </c>
      <c r="DI57">
        <v>1</v>
      </c>
      <c r="DJ57">
        <v>0</v>
      </c>
      <c r="DK57">
        <v>1</v>
      </c>
      <c r="DL57">
        <v>0</v>
      </c>
      <c r="DM57" t="s">
        <v>219</v>
      </c>
      <c r="DN57" t="s">
        <v>219</v>
      </c>
      <c r="DO57" t="s">
        <v>219</v>
      </c>
      <c r="DP57" t="s">
        <v>219</v>
      </c>
      <c r="DQ57" t="s">
        <v>219</v>
      </c>
      <c r="DR57">
        <v>0</v>
      </c>
      <c r="DS57">
        <v>0</v>
      </c>
      <c r="DT57">
        <v>0</v>
      </c>
      <c r="DU57" t="s">
        <v>219</v>
      </c>
      <c r="DV57" t="s">
        <v>219</v>
      </c>
      <c r="DW57" t="s">
        <v>219</v>
      </c>
      <c r="DX57" t="s">
        <v>219</v>
      </c>
      <c r="DY57" t="s">
        <v>219</v>
      </c>
      <c r="DZ57" t="s">
        <v>219</v>
      </c>
      <c r="EA57" t="s">
        <v>219</v>
      </c>
      <c r="EB57" t="s">
        <v>219</v>
      </c>
      <c r="EC57" t="s">
        <v>219</v>
      </c>
      <c r="ED57">
        <v>0</v>
      </c>
      <c r="EE57" t="s">
        <v>219</v>
      </c>
      <c r="EF57" t="s">
        <v>219</v>
      </c>
      <c r="EG57" t="s">
        <v>219</v>
      </c>
      <c r="EH57" t="s">
        <v>219</v>
      </c>
      <c r="EI57" t="s">
        <v>219</v>
      </c>
      <c r="EJ57">
        <v>0</v>
      </c>
      <c r="EK57" t="s">
        <v>219</v>
      </c>
      <c r="EL57" t="s">
        <v>219</v>
      </c>
      <c r="EM57" t="s">
        <v>219</v>
      </c>
      <c r="EN57" t="s">
        <v>219</v>
      </c>
      <c r="EO57" t="s">
        <v>219</v>
      </c>
      <c r="EP57">
        <v>1</v>
      </c>
      <c r="EQ57">
        <v>1</v>
      </c>
      <c r="ER57">
        <v>1</v>
      </c>
      <c r="ES57">
        <v>1</v>
      </c>
      <c r="ET57">
        <v>1</v>
      </c>
      <c r="EU57">
        <v>1</v>
      </c>
      <c r="EV57">
        <v>0</v>
      </c>
      <c r="EW57" t="s">
        <v>219</v>
      </c>
      <c r="EX57" t="s">
        <v>219</v>
      </c>
      <c r="EY57" t="s">
        <v>219</v>
      </c>
      <c r="EZ57" t="s">
        <v>219</v>
      </c>
      <c r="FA57" t="s">
        <v>219</v>
      </c>
      <c r="FB57" t="s">
        <v>219</v>
      </c>
      <c r="FC57">
        <v>1</v>
      </c>
      <c r="FD57">
        <v>0</v>
      </c>
      <c r="FE57">
        <v>1</v>
      </c>
      <c r="FF57">
        <v>1</v>
      </c>
      <c r="FG57">
        <v>1</v>
      </c>
      <c r="FH57">
        <v>0</v>
      </c>
      <c r="FI57">
        <v>0</v>
      </c>
      <c r="FJ57">
        <v>0</v>
      </c>
      <c r="FK57">
        <v>0</v>
      </c>
      <c r="FL57">
        <v>1</v>
      </c>
      <c r="FM57">
        <v>0</v>
      </c>
      <c r="FN57">
        <v>0</v>
      </c>
      <c r="FO57">
        <v>0</v>
      </c>
      <c r="FP57" t="s">
        <v>219</v>
      </c>
      <c r="FQ57" t="s">
        <v>219</v>
      </c>
      <c r="FR57" t="s">
        <v>219</v>
      </c>
      <c r="FS57" t="s">
        <v>219</v>
      </c>
      <c r="FT57" t="s">
        <v>219</v>
      </c>
      <c r="FU57" t="s">
        <v>219</v>
      </c>
      <c r="FV57" t="s">
        <v>219</v>
      </c>
      <c r="FW57" t="s">
        <v>219</v>
      </c>
      <c r="FX57" t="s">
        <v>219</v>
      </c>
      <c r="FY57">
        <v>0</v>
      </c>
      <c r="FZ57">
        <v>1</v>
      </c>
      <c r="GA57">
        <v>1</v>
      </c>
      <c r="GB57">
        <v>1</v>
      </c>
      <c r="GC57">
        <v>0</v>
      </c>
      <c r="GD57">
        <v>0</v>
      </c>
      <c r="GE57">
        <v>0</v>
      </c>
      <c r="GF57">
        <v>0</v>
      </c>
      <c r="GG57">
        <v>0</v>
      </c>
      <c r="GH57">
        <v>1</v>
      </c>
      <c r="GI57">
        <v>0</v>
      </c>
      <c r="GJ57">
        <v>1</v>
      </c>
      <c r="GK57">
        <v>0</v>
      </c>
      <c r="GL57">
        <v>0</v>
      </c>
      <c r="GM57">
        <v>1</v>
      </c>
      <c r="GN57">
        <v>0</v>
      </c>
      <c r="GO57">
        <v>0</v>
      </c>
      <c r="GP57">
        <v>0</v>
      </c>
      <c r="GQ57">
        <v>0</v>
      </c>
      <c r="GR57">
        <v>0</v>
      </c>
      <c r="GS57" t="s">
        <v>219</v>
      </c>
      <c r="GT57" t="s">
        <v>219</v>
      </c>
      <c r="GU57" t="s">
        <v>219</v>
      </c>
      <c r="GV57" t="s">
        <v>219</v>
      </c>
      <c r="GW57" t="s">
        <v>219</v>
      </c>
      <c r="GX57" t="s">
        <v>219</v>
      </c>
      <c r="GY57" t="s">
        <v>219</v>
      </c>
      <c r="GZ57" t="s">
        <v>219</v>
      </c>
      <c r="HA57">
        <v>1</v>
      </c>
      <c r="HB57">
        <v>1</v>
      </c>
      <c r="HC57">
        <v>0</v>
      </c>
      <c r="HD57">
        <v>0</v>
      </c>
      <c r="HE57">
        <v>0</v>
      </c>
      <c r="HF57">
        <v>0</v>
      </c>
      <c r="HG57">
        <v>0</v>
      </c>
      <c r="HH57">
        <v>0</v>
      </c>
      <c r="HI57">
        <v>1</v>
      </c>
      <c r="HJ57">
        <v>0</v>
      </c>
    </row>
    <row r="58" spans="1:218">
      <c r="A58" t="s">
        <v>230</v>
      </c>
      <c r="B58" s="1">
        <v>44562</v>
      </c>
      <c r="C58" s="1">
        <v>44640</v>
      </c>
      <c r="D58">
        <v>0</v>
      </c>
      <c r="E58">
        <v>1</v>
      </c>
      <c r="F58">
        <v>0</v>
      </c>
      <c r="G58">
        <v>0</v>
      </c>
      <c r="H58">
        <v>0</v>
      </c>
      <c r="I58">
        <v>1</v>
      </c>
      <c r="J58">
        <v>0</v>
      </c>
      <c r="K58">
        <v>0</v>
      </c>
      <c r="L58">
        <v>0</v>
      </c>
      <c r="M58">
        <v>1</v>
      </c>
      <c r="N58">
        <v>0</v>
      </c>
      <c r="O58">
        <v>1</v>
      </c>
      <c r="P58">
        <v>1</v>
      </c>
      <c r="Q58">
        <v>0</v>
      </c>
      <c r="R58">
        <v>1</v>
      </c>
      <c r="S58">
        <v>0</v>
      </c>
      <c r="T58">
        <v>0</v>
      </c>
      <c r="U58" t="s">
        <v>219</v>
      </c>
      <c r="V58" t="s">
        <v>219</v>
      </c>
      <c r="W58" t="s">
        <v>219</v>
      </c>
      <c r="X58" t="s">
        <v>219</v>
      </c>
      <c r="Y58" t="s">
        <v>219</v>
      </c>
      <c r="Z58" t="s">
        <v>219</v>
      </c>
      <c r="AA58" t="s">
        <v>219</v>
      </c>
      <c r="AB58">
        <v>0</v>
      </c>
      <c r="AC58">
        <v>1</v>
      </c>
      <c r="AD58">
        <v>1</v>
      </c>
      <c r="AE58">
        <v>0</v>
      </c>
      <c r="AF58">
        <v>1</v>
      </c>
      <c r="AG58">
        <v>1</v>
      </c>
      <c r="AH58">
        <v>0</v>
      </c>
      <c r="AI58">
        <v>1</v>
      </c>
      <c r="AJ58">
        <v>0</v>
      </c>
      <c r="AK58">
        <v>1</v>
      </c>
      <c r="AL58">
        <v>1</v>
      </c>
      <c r="AM58">
        <v>1</v>
      </c>
      <c r="AN58">
        <v>1</v>
      </c>
      <c r="AO58">
        <v>0</v>
      </c>
      <c r="AP58">
        <v>0</v>
      </c>
      <c r="AQ58">
        <v>0</v>
      </c>
      <c r="AR58">
        <v>0</v>
      </c>
      <c r="AS58">
        <v>0</v>
      </c>
      <c r="AT58">
        <v>1</v>
      </c>
      <c r="AU58">
        <v>0</v>
      </c>
      <c r="AV58" t="s">
        <v>219</v>
      </c>
      <c r="AW58" t="s">
        <v>219</v>
      </c>
      <c r="AX58">
        <v>1</v>
      </c>
      <c r="AY58">
        <v>0</v>
      </c>
      <c r="AZ58">
        <v>1</v>
      </c>
      <c r="BA58">
        <v>0</v>
      </c>
      <c r="BB58">
        <v>0</v>
      </c>
      <c r="BC58">
        <v>0</v>
      </c>
      <c r="BD58">
        <v>0</v>
      </c>
      <c r="BE58">
        <v>0</v>
      </c>
      <c r="BF58">
        <v>0</v>
      </c>
      <c r="BG58">
        <v>1</v>
      </c>
      <c r="BH58">
        <v>0</v>
      </c>
      <c r="BI58">
        <v>0</v>
      </c>
      <c r="BJ58" t="s">
        <v>219</v>
      </c>
      <c r="BK58" t="s">
        <v>219</v>
      </c>
      <c r="BL58" t="s">
        <v>219</v>
      </c>
      <c r="BM58" t="s">
        <v>219</v>
      </c>
      <c r="BN58" t="s">
        <v>219</v>
      </c>
      <c r="BO58" t="s">
        <v>219</v>
      </c>
      <c r="BP58">
        <v>0</v>
      </c>
      <c r="BQ58">
        <v>0</v>
      </c>
      <c r="BR58" t="s">
        <v>219</v>
      </c>
      <c r="BS58" t="s">
        <v>219</v>
      </c>
      <c r="BT58" t="s">
        <v>219</v>
      </c>
      <c r="BU58" t="s">
        <v>219</v>
      </c>
      <c r="BV58" t="s">
        <v>219</v>
      </c>
      <c r="BW58" t="s">
        <v>219</v>
      </c>
      <c r="BX58" t="s">
        <v>219</v>
      </c>
      <c r="BY58" t="s">
        <v>219</v>
      </c>
      <c r="BZ58" t="s">
        <v>219</v>
      </c>
      <c r="CA58" t="s">
        <v>219</v>
      </c>
      <c r="CB58" t="s">
        <v>219</v>
      </c>
      <c r="CC58" t="s">
        <v>219</v>
      </c>
      <c r="CD58" t="s">
        <v>219</v>
      </c>
      <c r="CE58" t="s">
        <v>219</v>
      </c>
      <c r="CF58" t="s">
        <v>219</v>
      </c>
      <c r="CG58" t="s">
        <v>219</v>
      </c>
      <c r="CH58" t="s">
        <v>219</v>
      </c>
      <c r="CI58" t="s">
        <v>219</v>
      </c>
      <c r="CJ58" t="s">
        <v>219</v>
      </c>
      <c r="CK58" t="s">
        <v>219</v>
      </c>
      <c r="CL58" t="s">
        <v>219</v>
      </c>
      <c r="CM58" t="s">
        <v>219</v>
      </c>
      <c r="CN58" t="s">
        <v>219</v>
      </c>
      <c r="CO58" t="s">
        <v>219</v>
      </c>
      <c r="CP58" t="s">
        <v>219</v>
      </c>
      <c r="CQ58" t="s">
        <v>219</v>
      </c>
      <c r="CR58" t="s">
        <v>219</v>
      </c>
      <c r="CS58" t="s">
        <v>219</v>
      </c>
      <c r="CT58" t="s">
        <v>219</v>
      </c>
      <c r="CU58" t="s">
        <v>219</v>
      </c>
      <c r="CV58" t="s">
        <v>219</v>
      </c>
      <c r="CW58" t="s">
        <v>219</v>
      </c>
      <c r="CX58" t="s">
        <v>219</v>
      </c>
      <c r="CY58">
        <v>0</v>
      </c>
      <c r="CZ58">
        <v>0</v>
      </c>
      <c r="DA58" t="s">
        <v>219</v>
      </c>
      <c r="DB58" t="s">
        <v>219</v>
      </c>
      <c r="DC58" t="s">
        <v>219</v>
      </c>
      <c r="DD58" t="s">
        <v>219</v>
      </c>
      <c r="DE58" t="s">
        <v>219</v>
      </c>
      <c r="DF58" t="s">
        <v>219</v>
      </c>
      <c r="DG58" t="s">
        <v>219</v>
      </c>
      <c r="DH58">
        <v>0</v>
      </c>
      <c r="DI58">
        <v>1</v>
      </c>
      <c r="DJ58">
        <v>0</v>
      </c>
      <c r="DK58">
        <v>1</v>
      </c>
      <c r="DL58">
        <v>0</v>
      </c>
      <c r="DM58" t="s">
        <v>219</v>
      </c>
      <c r="DN58" t="s">
        <v>219</v>
      </c>
      <c r="DO58" t="s">
        <v>219</v>
      </c>
      <c r="DP58" t="s">
        <v>219</v>
      </c>
      <c r="DQ58" t="s">
        <v>219</v>
      </c>
      <c r="DR58">
        <v>0</v>
      </c>
      <c r="DS58">
        <v>0</v>
      </c>
      <c r="DT58">
        <v>0</v>
      </c>
      <c r="DU58" t="s">
        <v>219</v>
      </c>
      <c r="DV58" t="s">
        <v>219</v>
      </c>
      <c r="DW58" t="s">
        <v>219</v>
      </c>
      <c r="DX58" t="s">
        <v>219</v>
      </c>
      <c r="DY58" t="s">
        <v>219</v>
      </c>
      <c r="DZ58" t="s">
        <v>219</v>
      </c>
      <c r="EA58" t="s">
        <v>219</v>
      </c>
      <c r="EB58" t="s">
        <v>219</v>
      </c>
      <c r="EC58" t="s">
        <v>219</v>
      </c>
      <c r="ED58">
        <v>0</v>
      </c>
      <c r="EE58" t="s">
        <v>219</v>
      </c>
      <c r="EF58" t="s">
        <v>219</v>
      </c>
      <c r="EG58" t="s">
        <v>219</v>
      </c>
      <c r="EH58" t="s">
        <v>219</v>
      </c>
      <c r="EI58" t="s">
        <v>219</v>
      </c>
      <c r="EJ58">
        <v>0</v>
      </c>
      <c r="EK58" t="s">
        <v>219</v>
      </c>
      <c r="EL58" t="s">
        <v>219</v>
      </c>
      <c r="EM58" t="s">
        <v>219</v>
      </c>
      <c r="EN58" t="s">
        <v>219</v>
      </c>
      <c r="EO58" t="s">
        <v>219</v>
      </c>
      <c r="EP58">
        <v>1</v>
      </c>
      <c r="EQ58">
        <v>1</v>
      </c>
      <c r="ER58">
        <v>1</v>
      </c>
      <c r="ES58">
        <v>1</v>
      </c>
      <c r="ET58">
        <v>1</v>
      </c>
      <c r="EU58">
        <v>1</v>
      </c>
      <c r="EV58">
        <v>0</v>
      </c>
      <c r="EW58" t="s">
        <v>219</v>
      </c>
      <c r="EX58" t="s">
        <v>219</v>
      </c>
      <c r="EY58" t="s">
        <v>219</v>
      </c>
      <c r="EZ58" t="s">
        <v>219</v>
      </c>
      <c r="FA58" t="s">
        <v>219</v>
      </c>
      <c r="FB58" t="s">
        <v>219</v>
      </c>
      <c r="FC58">
        <v>1</v>
      </c>
      <c r="FD58">
        <v>0</v>
      </c>
      <c r="FE58">
        <v>1</v>
      </c>
      <c r="FF58">
        <v>1</v>
      </c>
      <c r="FG58">
        <v>1</v>
      </c>
      <c r="FH58">
        <v>0</v>
      </c>
      <c r="FI58">
        <v>0</v>
      </c>
      <c r="FJ58">
        <v>0</v>
      </c>
      <c r="FK58">
        <v>0</v>
      </c>
      <c r="FL58">
        <v>1</v>
      </c>
      <c r="FM58">
        <v>0</v>
      </c>
      <c r="FN58">
        <v>0</v>
      </c>
      <c r="FO58">
        <v>0</v>
      </c>
      <c r="FP58" t="s">
        <v>219</v>
      </c>
      <c r="FQ58" t="s">
        <v>219</v>
      </c>
      <c r="FR58" t="s">
        <v>219</v>
      </c>
      <c r="FS58" t="s">
        <v>219</v>
      </c>
      <c r="FT58" t="s">
        <v>219</v>
      </c>
      <c r="FU58" t="s">
        <v>219</v>
      </c>
      <c r="FV58" t="s">
        <v>219</v>
      </c>
      <c r="FW58" t="s">
        <v>219</v>
      </c>
      <c r="FX58" t="s">
        <v>219</v>
      </c>
      <c r="FY58">
        <v>0</v>
      </c>
      <c r="FZ58">
        <v>1</v>
      </c>
      <c r="GA58">
        <v>1</v>
      </c>
      <c r="GB58">
        <v>1</v>
      </c>
      <c r="GC58">
        <v>0</v>
      </c>
      <c r="GD58">
        <v>0</v>
      </c>
      <c r="GE58">
        <v>0</v>
      </c>
      <c r="GF58">
        <v>0</v>
      </c>
      <c r="GG58">
        <v>0</v>
      </c>
      <c r="GH58">
        <v>1</v>
      </c>
      <c r="GI58">
        <v>0</v>
      </c>
      <c r="GJ58">
        <v>1</v>
      </c>
      <c r="GK58">
        <v>0</v>
      </c>
      <c r="GL58">
        <v>0</v>
      </c>
      <c r="GM58">
        <v>1</v>
      </c>
      <c r="GN58">
        <v>0</v>
      </c>
      <c r="GO58">
        <v>0</v>
      </c>
      <c r="GP58">
        <v>0</v>
      </c>
      <c r="GQ58">
        <v>0</v>
      </c>
      <c r="GR58">
        <v>0</v>
      </c>
      <c r="GS58" t="s">
        <v>219</v>
      </c>
      <c r="GT58" t="s">
        <v>219</v>
      </c>
      <c r="GU58" t="s">
        <v>219</v>
      </c>
      <c r="GV58" t="s">
        <v>219</v>
      </c>
      <c r="GW58" t="s">
        <v>219</v>
      </c>
      <c r="GX58" t="s">
        <v>219</v>
      </c>
      <c r="GY58" t="s">
        <v>219</v>
      </c>
      <c r="GZ58" t="s">
        <v>219</v>
      </c>
      <c r="HA58">
        <v>1</v>
      </c>
      <c r="HB58">
        <v>1</v>
      </c>
      <c r="HC58">
        <v>0</v>
      </c>
      <c r="HD58">
        <v>0</v>
      </c>
      <c r="HE58">
        <v>0</v>
      </c>
      <c r="HF58">
        <v>0</v>
      </c>
      <c r="HG58">
        <v>0</v>
      </c>
      <c r="HH58">
        <v>0</v>
      </c>
      <c r="HI58">
        <v>1</v>
      </c>
      <c r="HJ58">
        <v>0</v>
      </c>
    </row>
    <row r="59" spans="1:218">
      <c r="A59" t="s">
        <v>230</v>
      </c>
      <c r="B59" s="1">
        <v>44641</v>
      </c>
      <c r="C59" s="1">
        <v>44648</v>
      </c>
      <c r="D59">
        <v>0</v>
      </c>
      <c r="E59">
        <v>1</v>
      </c>
      <c r="F59">
        <v>0</v>
      </c>
      <c r="G59">
        <v>0</v>
      </c>
      <c r="H59">
        <v>0</v>
      </c>
      <c r="I59">
        <v>1</v>
      </c>
      <c r="J59">
        <v>0</v>
      </c>
      <c r="K59">
        <v>0</v>
      </c>
      <c r="L59">
        <v>0</v>
      </c>
      <c r="M59">
        <v>1</v>
      </c>
      <c r="N59">
        <v>0</v>
      </c>
      <c r="O59">
        <v>1</v>
      </c>
      <c r="P59">
        <v>1</v>
      </c>
      <c r="Q59">
        <v>0</v>
      </c>
      <c r="R59">
        <v>1</v>
      </c>
      <c r="S59">
        <v>0</v>
      </c>
      <c r="T59">
        <v>0</v>
      </c>
      <c r="U59" t="s">
        <v>219</v>
      </c>
      <c r="V59" t="s">
        <v>219</v>
      </c>
      <c r="W59" t="s">
        <v>219</v>
      </c>
      <c r="X59" t="s">
        <v>219</v>
      </c>
      <c r="Y59" t="s">
        <v>219</v>
      </c>
      <c r="Z59" t="s">
        <v>219</v>
      </c>
      <c r="AA59" t="s">
        <v>219</v>
      </c>
      <c r="AB59">
        <v>0</v>
      </c>
      <c r="AC59">
        <v>1</v>
      </c>
      <c r="AD59">
        <v>1</v>
      </c>
      <c r="AE59">
        <v>0</v>
      </c>
      <c r="AF59">
        <v>1</v>
      </c>
      <c r="AG59">
        <v>1</v>
      </c>
      <c r="AH59">
        <v>0</v>
      </c>
      <c r="AI59">
        <v>1</v>
      </c>
      <c r="AJ59">
        <v>0</v>
      </c>
      <c r="AK59">
        <v>1</v>
      </c>
      <c r="AL59">
        <v>1</v>
      </c>
      <c r="AM59">
        <v>1</v>
      </c>
      <c r="AN59">
        <v>1</v>
      </c>
      <c r="AO59">
        <v>0</v>
      </c>
      <c r="AP59">
        <v>0</v>
      </c>
      <c r="AQ59">
        <v>0</v>
      </c>
      <c r="AR59">
        <v>0</v>
      </c>
      <c r="AS59">
        <v>0</v>
      </c>
      <c r="AT59">
        <v>1</v>
      </c>
      <c r="AU59">
        <v>0</v>
      </c>
      <c r="AV59" t="s">
        <v>219</v>
      </c>
      <c r="AW59" t="s">
        <v>219</v>
      </c>
      <c r="AX59">
        <v>1</v>
      </c>
      <c r="AY59">
        <v>0</v>
      </c>
      <c r="AZ59">
        <v>1</v>
      </c>
      <c r="BA59">
        <v>0</v>
      </c>
      <c r="BB59">
        <v>0</v>
      </c>
      <c r="BC59">
        <v>0</v>
      </c>
      <c r="BD59">
        <v>0</v>
      </c>
      <c r="BE59">
        <v>0</v>
      </c>
      <c r="BF59">
        <v>0</v>
      </c>
      <c r="BG59">
        <v>1</v>
      </c>
      <c r="BH59">
        <v>0</v>
      </c>
      <c r="BI59">
        <v>0</v>
      </c>
      <c r="BJ59" t="s">
        <v>219</v>
      </c>
      <c r="BK59" t="s">
        <v>219</v>
      </c>
      <c r="BL59" t="s">
        <v>219</v>
      </c>
      <c r="BM59" t="s">
        <v>219</v>
      </c>
      <c r="BN59" t="s">
        <v>219</v>
      </c>
      <c r="BO59" t="s">
        <v>219</v>
      </c>
      <c r="BP59">
        <v>0</v>
      </c>
      <c r="BQ59">
        <v>0</v>
      </c>
      <c r="BR59" t="s">
        <v>219</v>
      </c>
      <c r="BS59" t="s">
        <v>219</v>
      </c>
      <c r="BT59" t="s">
        <v>219</v>
      </c>
      <c r="BU59" t="s">
        <v>219</v>
      </c>
      <c r="BV59" t="s">
        <v>219</v>
      </c>
      <c r="BW59" t="s">
        <v>219</v>
      </c>
      <c r="BX59" t="s">
        <v>219</v>
      </c>
      <c r="BY59" t="s">
        <v>219</v>
      </c>
      <c r="BZ59" t="s">
        <v>219</v>
      </c>
      <c r="CA59" t="s">
        <v>219</v>
      </c>
      <c r="CB59" t="s">
        <v>219</v>
      </c>
      <c r="CC59" t="s">
        <v>219</v>
      </c>
      <c r="CD59" t="s">
        <v>219</v>
      </c>
      <c r="CE59" t="s">
        <v>219</v>
      </c>
      <c r="CF59" t="s">
        <v>219</v>
      </c>
      <c r="CG59" t="s">
        <v>219</v>
      </c>
      <c r="CH59" t="s">
        <v>219</v>
      </c>
      <c r="CI59" t="s">
        <v>219</v>
      </c>
      <c r="CJ59" t="s">
        <v>219</v>
      </c>
      <c r="CK59" t="s">
        <v>219</v>
      </c>
      <c r="CL59" t="s">
        <v>219</v>
      </c>
      <c r="CM59" t="s">
        <v>219</v>
      </c>
      <c r="CN59" t="s">
        <v>219</v>
      </c>
      <c r="CO59" t="s">
        <v>219</v>
      </c>
      <c r="CP59" t="s">
        <v>219</v>
      </c>
      <c r="CQ59" t="s">
        <v>219</v>
      </c>
      <c r="CR59" t="s">
        <v>219</v>
      </c>
      <c r="CS59" t="s">
        <v>219</v>
      </c>
      <c r="CT59" t="s">
        <v>219</v>
      </c>
      <c r="CU59" t="s">
        <v>219</v>
      </c>
      <c r="CV59" t="s">
        <v>219</v>
      </c>
      <c r="CW59" t="s">
        <v>219</v>
      </c>
      <c r="CX59" t="s">
        <v>219</v>
      </c>
      <c r="CY59">
        <v>0</v>
      </c>
      <c r="CZ59">
        <v>0</v>
      </c>
      <c r="DA59" t="s">
        <v>219</v>
      </c>
      <c r="DB59" t="s">
        <v>219</v>
      </c>
      <c r="DC59" t="s">
        <v>219</v>
      </c>
      <c r="DD59" t="s">
        <v>219</v>
      </c>
      <c r="DE59" t="s">
        <v>219</v>
      </c>
      <c r="DF59" t="s">
        <v>219</v>
      </c>
      <c r="DG59" t="s">
        <v>219</v>
      </c>
      <c r="DH59">
        <v>0</v>
      </c>
      <c r="DI59">
        <v>1</v>
      </c>
      <c r="DJ59">
        <v>0</v>
      </c>
      <c r="DK59">
        <v>1</v>
      </c>
      <c r="DL59">
        <v>0</v>
      </c>
      <c r="DM59" t="s">
        <v>219</v>
      </c>
      <c r="DN59" t="s">
        <v>219</v>
      </c>
      <c r="DO59" t="s">
        <v>219</v>
      </c>
      <c r="DP59" t="s">
        <v>219</v>
      </c>
      <c r="DQ59" t="s">
        <v>219</v>
      </c>
      <c r="DR59">
        <v>0</v>
      </c>
      <c r="DS59">
        <v>0</v>
      </c>
      <c r="DT59">
        <v>0</v>
      </c>
      <c r="DU59" t="s">
        <v>219</v>
      </c>
      <c r="DV59" t="s">
        <v>219</v>
      </c>
      <c r="DW59" t="s">
        <v>219</v>
      </c>
      <c r="DX59" t="s">
        <v>219</v>
      </c>
      <c r="DY59" t="s">
        <v>219</v>
      </c>
      <c r="DZ59" t="s">
        <v>219</v>
      </c>
      <c r="EA59" t="s">
        <v>219</v>
      </c>
      <c r="EB59" t="s">
        <v>219</v>
      </c>
      <c r="EC59" t="s">
        <v>219</v>
      </c>
      <c r="ED59">
        <v>0</v>
      </c>
      <c r="EE59" t="s">
        <v>219</v>
      </c>
      <c r="EF59" t="s">
        <v>219</v>
      </c>
      <c r="EG59" t="s">
        <v>219</v>
      </c>
      <c r="EH59" t="s">
        <v>219</v>
      </c>
      <c r="EI59" t="s">
        <v>219</v>
      </c>
      <c r="EJ59">
        <v>0</v>
      </c>
      <c r="EK59" t="s">
        <v>219</v>
      </c>
      <c r="EL59" t="s">
        <v>219</v>
      </c>
      <c r="EM59" t="s">
        <v>219</v>
      </c>
      <c r="EN59" t="s">
        <v>219</v>
      </c>
      <c r="EO59" t="s">
        <v>219</v>
      </c>
      <c r="EP59">
        <v>1</v>
      </c>
      <c r="EQ59">
        <v>1</v>
      </c>
      <c r="ER59">
        <v>1</v>
      </c>
      <c r="ES59">
        <v>1</v>
      </c>
      <c r="ET59">
        <v>1</v>
      </c>
      <c r="EU59">
        <v>1</v>
      </c>
      <c r="EV59">
        <v>0</v>
      </c>
      <c r="EW59" t="s">
        <v>219</v>
      </c>
      <c r="EX59" t="s">
        <v>219</v>
      </c>
      <c r="EY59" t="s">
        <v>219</v>
      </c>
      <c r="EZ59" t="s">
        <v>219</v>
      </c>
      <c r="FA59" t="s">
        <v>219</v>
      </c>
      <c r="FB59" t="s">
        <v>219</v>
      </c>
      <c r="FC59">
        <v>1</v>
      </c>
      <c r="FD59">
        <v>0</v>
      </c>
      <c r="FE59">
        <v>1</v>
      </c>
      <c r="FF59">
        <v>1</v>
      </c>
      <c r="FG59">
        <v>1</v>
      </c>
      <c r="FH59">
        <v>0</v>
      </c>
      <c r="FI59">
        <v>0</v>
      </c>
      <c r="FJ59">
        <v>0</v>
      </c>
      <c r="FK59">
        <v>0</v>
      </c>
      <c r="FL59">
        <v>1</v>
      </c>
      <c r="FM59">
        <v>0</v>
      </c>
      <c r="FN59">
        <v>0</v>
      </c>
      <c r="FO59">
        <v>0</v>
      </c>
      <c r="FP59" t="s">
        <v>219</v>
      </c>
      <c r="FQ59" t="s">
        <v>219</v>
      </c>
      <c r="FR59" t="s">
        <v>219</v>
      </c>
      <c r="FS59" t="s">
        <v>219</v>
      </c>
      <c r="FT59" t="s">
        <v>219</v>
      </c>
      <c r="FU59" t="s">
        <v>219</v>
      </c>
      <c r="FV59" t="s">
        <v>219</v>
      </c>
      <c r="FW59" t="s">
        <v>219</v>
      </c>
      <c r="FX59" t="s">
        <v>219</v>
      </c>
      <c r="FY59">
        <v>0</v>
      </c>
      <c r="FZ59">
        <v>1</v>
      </c>
      <c r="GA59">
        <v>1</v>
      </c>
      <c r="GB59">
        <v>1</v>
      </c>
      <c r="GC59">
        <v>0</v>
      </c>
      <c r="GD59">
        <v>0</v>
      </c>
      <c r="GE59">
        <v>0</v>
      </c>
      <c r="GF59">
        <v>0</v>
      </c>
      <c r="GG59">
        <v>0</v>
      </c>
      <c r="GH59">
        <v>1</v>
      </c>
      <c r="GI59">
        <v>0</v>
      </c>
      <c r="GJ59">
        <v>1</v>
      </c>
      <c r="GK59">
        <v>0</v>
      </c>
      <c r="GL59">
        <v>0</v>
      </c>
      <c r="GM59">
        <v>1</v>
      </c>
      <c r="GN59">
        <v>0</v>
      </c>
      <c r="GO59">
        <v>0</v>
      </c>
      <c r="GP59">
        <v>0</v>
      </c>
      <c r="GQ59">
        <v>0</v>
      </c>
      <c r="GR59">
        <v>0</v>
      </c>
      <c r="GS59" t="s">
        <v>219</v>
      </c>
      <c r="GT59" t="s">
        <v>219</v>
      </c>
      <c r="GU59" t="s">
        <v>219</v>
      </c>
      <c r="GV59" t="s">
        <v>219</v>
      </c>
      <c r="GW59" t="s">
        <v>219</v>
      </c>
      <c r="GX59" t="s">
        <v>219</v>
      </c>
      <c r="GY59" t="s">
        <v>219</v>
      </c>
      <c r="GZ59" t="s">
        <v>219</v>
      </c>
      <c r="HA59">
        <v>1</v>
      </c>
      <c r="HB59">
        <v>1</v>
      </c>
      <c r="HC59">
        <v>0</v>
      </c>
      <c r="HD59">
        <v>0</v>
      </c>
      <c r="HE59">
        <v>0</v>
      </c>
      <c r="HF59">
        <v>0</v>
      </c>
      <c r="HG59">
        <v>0</v>
      </c>
      <c r="HH59">
        <v>0</v>
      </c>
      <c r="HI59">
        <v>1</v>
      </c>
      <c r="HJ59">
        <v>0</v>
      </c>
    </row>
    <row r="60" spans="1:218">
      <c r="A60" t="s">
        <v>230</v>
      </c>
      <c r="B60" s="1">
        <v>44649</v>
      </c>
      <c r="C60" s="1">
        <v>44866</v>
      </c>
      <c r="D60">
        <v>0</v>
      </c>
      <c r="E60">
        <v>1</v>
      </c>
      <c r="F60">
        <v>0</v>
      </c>
      <c r="G60">
        <v>0</v>
      </c>
      <c r="H60">
        <v>0</v>
      </c>
      <c r="I60">
        <v>1</v>
      </c>
      <c r="J60">
        <v>0</v>
      </c>
      <c r="K60">
        <v>0</v>
      </c>
      <c r="L60">
        <v>0</v>
      </c>
      <c r="M60">
        <v>1</v>
      </c>
      <c r="N60">
        <v>0</v>
      </c>
      <c r="O60">
        <v>1</v>
      </c>
      <c r="P60">
        <v>1</v>
      </c>
      <c r="Q60">
        <v>0</v>
      </c>
      <c r="R60">
        <v>1</v>
      </c>
      <c r="S60">
        <v>0</v>
      </c>
      <c r="T60">
        <v>0</v>
      </c>
      <c r="U60" t="s">
        <v>219</v>
      </c>
      <c r="V60" t="s">
        <v>219</v>
      </c>
      <c r="W60" t="s">
        <v>219</v>
      </c>
      <c r="X60" t="s">
        <v>219</v>
      </c>
      <c r="Y60" t="s">
        <v>219</v>
      </c>
      <c r="Z60" t="s">
        <v>219</v>
      </c>
      <c r="AA60" t="s">
        <v>219</v>
      </c>
      <c r="AB60">
        <v>0</v>
      </c>
      <c r="AC60">
        <v>1</v>
      </c>
      <c r="AD60">
        <v>1</v>
      </c>
      <c r="AE60">
        <v>0</v>
      </c>
      <c r="AF60">
        <v>1</v>
      </c>
      <c r="AG60">
        <v>1</v>
      </c>
      <c r="AH60">
        <v>0</v>
      </c>
      <c r="AI60">
        <v>1</v>
      </c>
      <c r="AJ60">
        <v>0</v>
      </c>
      <c r="AK60">
        <v>1</v>
      </c>
      <c r="AL60">
        <v>1</v>
      </c>
      <c r="AM60">
        <v>1</v>
      </c>
      <c r="AN60">
        <v>1</v>
      </c>
      <c r="AO60">
        <v>0</v>
      </c>
      <c r="AP60">
        <v>0</v>
      </c>
      <c r="AQ60">
        <v>0</v>
      </c>
      <c r="AR60">
        <v>0</v>
      </c>
      <c r="AS60">
        <v>0</v>
      </c>
      <c r="AT60">
        <v>1</v>
      </c>
      <c r="AU60">
        <v>0</v>
      </c>
      <c r="AV60" t="s">
        <v>219</v>
      </c>
      <c r="AW60" t="s">
        <v>219</v>
      </c>
      <c r="AX60">
        <v>1</v>
      </c>
      <c r="AY60">
        <v>0</v>
      </c>
      <c r="AZ60">
        <v>1</v>
      </c>
      <c r="BA60">
        <v>0</v>
      </c>
      <c r="BB60">
        <v>0</v>
      </c>
      <c r="BC60">
        <v>0</v>
      </c>
      <c r="BD60">
        <v>0</v>
      </c>
      <c r="BE60">
        <v>0</v>
      </c>
      <c r="BF60">
        <v>0</v>
      </c>
      <c r="BG60">
        <v>1</v>
      </c>
      <c r="BH60">
        <v>0</v>
      </c>
      <c r="BI60">
        <v>0</v>
      </c>
      <c r="BJ60" t="s">
        <v>219</v>
      </c>
      <c r="BK60" t="s">
        <v>219</v>
      </c>
      <c r="BL60" t="s">
        <v>219</v>
      </c>
      <c r="BM60" t="s">
        <v>219</v>
      </c>
      <c r="BN60" t="s">
        <v>219</v>
      </c>
      <c r="BO60" t="s">
        <v>219</v>
      </c>
      <c r="BP60">
        <v>0</v>
      </c>
      <c r="BQ60">
        <v>0</v>
      </c>
      <c r="BR60" t="s">
        <v>219</v>
      </c>
      <c r="BS60" t="s">
        <v>219</v>
      </c>
      <c r="BT60" t="s">
        <v>219</v>
      </c>
      <c r="BU60" t="s">
        <v>219</v>
      </c>
      <c r="BV60" t="s">
        <v>219</v>
      </c>
      <c r="BW60" t="s">
        <v>219</v>
      </c>
      <c r="BX60" t="s">
        <v>219</v>
      </c>
      <c r="BY60" t="s">
        <v>219</v>
      </c>
      <c r="BZ60" t="s">
        <v>219</v>
      </c>
      <c r="CA60" t="s">
        <v>219</v>
      </c>
      <c r="CB60" t="s">
        <v>219</v>
      </c>
      <c r="CC60" t="s">
        <v>219</v>
      </c>
      <c r="CD60" t="s">
        <v>219</v>
      </c>
      <c r="CE60" t="s">
        <v>219</v>
      </c>
      <c r="CF60" t="s">
        <v>219</v>
      </c>
      <c r="CG60" t="s">
        <v>219</v>
      </c>
      <c r="CH60" t="s">
        <v>219</v>
      </c>
      <c r="CI60" t="s">
        <v>219</v>
      </c>
      <c r="CJ60" t="s">
        <v>219</v>
      </c>
      <c r="CK60" t="s">
        <v>219</v>
      </c>
      <c r="CL60" t="s">
        <v>219</v>
      </c>
      <c r="CM60" t="s">
        <v>219</v>
      </c>
      <c r="CN60" t="s">
        <v>219</v>
      </c>
      <c r="CO60" t="s">
        <v>219</v>
      </c>
      <c r="CP60" t="s">
        <v>219</v>
      </c>
      <c r="CQ60" t="s">
        <v>219</v>
      </c>
      <c r="CR60" t="s">
        <v>219</v>
      </c>
      <c r="CS60" t="s">
        <v>219</v>
      </c>
      <c r="CT60" t="s">
        <v>219</v>
      </c>
      <c r="CU60" t="s">
        <v>219</v>
      </c>
      <c r="CV60" t="s">
        <v>219</v>
      </c>
      <c r="CW60" t="s">
        <v>219</v>
      </c>
      <c r="CX60" t="s">
        <v>219</v>
      </c>
      <c r="CY60">
        <v>0</v>
      </c>
      <c r="CZ60">
        <v>0</v>
      </c>
      <c r="DA60" t="s">
        <v>219</v>
      </c>
      <c r="DB60" t="s">
        <v>219</v>
      </c>
      <c r="DC60" t="s">
        <v>219</v>
      </c>
      <c r="DD60" t="s">
        <v>219</v>
      </c>
      <c r="DE60" t="s">
        <v>219</v>
      </c>
      <c r="DF60" t="s">
        <v>219</v>
      </c>
      <c r="DG60" t="s">
        <v>219</v>
      </c>
      <c r="DH60">
        <v>0</v>
      </c>
      <c r="DI60">
        <v>1</v>
      </c>
      <c r="DJ60">
        <v>0</v>
      </c>
      <c r="DK60">
        <v>1</v>
      </c>
      <c r="DL60">
        <v>0</v>
      </c>
      <c r="DM60" t="s">
        <v>219</v>
      </c>
      <c r="DN60" t="s">
        <v>219</v>
      </c>
      <c r="DO60" t="s">
        <v>219</v>
      </c>
      <c r="DP60" t="s">
        <v>219</v>
      </c>
      <c r="DQ60" t="s">
        <v>219</v>
      </c>
      <c r="DR60">
        <v>0</v>
      </c>
      <c r="DS60">
        <v>0</v>
      </c>
      <c r="DT60">
        <v>0</v>
      </c>
      <c r="DU60" t="s">
        <v>219</v>
      </c>
      <c r="DV60" t="s">
        <v>219</v>
      </c>
      <c r="DW60" t="s">
        <v>219</v>
      </c>
      <c r="DX60" t="s">
        <v>219</v>
      </c>
      <c r="DY60" t="s">
        <v>219</v>
      </c>
      <c r="DZ60" t="s">
        <v>219</v>
      </c>
      <c r="EA60" t="s">
        <v>219</v>
      </c>
      <c r="EB60" t="s">
        <v>219</v>
      </c>
      <c r="EC60" t="s">
        <v>219</v>
      </c>
      <c r="ED60">
        <v>0</v>
      </c>
      <c r="EE60" t="s">
        <v>219</v>
      </c>
      <c r="EF60" t="s">
        <v>219</v>
      </c>
      <c r="EG60" t="s">
        <v>219</v>
      </c>
      <c r="EH60" t="s">
        <v>219</v>
      </c>
      <c r="EI60" t="s">
        <v>219</v>
      </c>
      <c r="EJ60">
        <v>0</v>
      </c>
      <c r="EK60" t="s">
        <v>219</v>
      </c>
      <c r="EL60" t="s">
        <v>219</v>
      </c>
      <c r="EM60" t="s">
        <v>219</v>
      </c>
      <c r="EN60" t="s">
        <v>219</v>
      </c>
      <c r="EO60" t="s">
        <v>219</v>
      </c>
      <c r="EP60">
        <v>1</v>
      </c>
      <c r="EQ60">
        <v>1</v>
      </c>
      <c r="ER60">
        <v>1</v>
      </c>
      <c r="ES60">
        <v>1</v>
      </c>
      <c r="ET60">
        <v>1</v>
      </c>
      <c r="EU60">
        <v>1</v>
      </c>
      <c r="EV60">
        <v>0</v>
      </c>
      <c r="EW60" t="s">
        <v>219</v>
      </c>
      <c r="EX60" t="s">
        <v>219</v>
      </c>
      <c r="EY60" t="s">
        <v>219</v>
      </c>
      <c r="EZ60" t="s">
        <v>219</v>
      </c>
      <c r="FA60" t="s">
        <v>219</v>
      </c>
      <c r="FB60" t="s">
        <v>219</v>
      </c>
      <c r="FC60">
        <v>1</v>
      </c>
      <c r="FD60">
        <v>0</v>
      </c>
      <c r="FE60">
        <v>1</v>
      </c>
      <c r="FF60">
        <v>1</v>
      </c>
      <c r="FG60">
        <v>1</v>
      </c>
      <c r="FH60">
        <v>0</v>
      </c>
      <c r="FI60">
        <v>0</v>
      </c>
      <c r="FJ60">
        <v>0</v>
      </c>
      <c r="FK60">
        <v>0</v>
      </c>
      <c r="FL60">
        <v>1</v>
      </c>
      <c r="FM60">
        <v>0</v>
      </c>
      <c r="FN60">
        <v>0</v>
      </c>
      <c r="FO60">
        <v>0</v>
      </c>
      <c r="FP60" t="s">
        <v>219</v>
      </c>
      <c r="FQ60" t="s">
        <v>219</v>
      </c>
      <c r="FR60" t="s">
        <v>219</v>
      </c>
      <c r="FS60" t="s">
        <v>219</v>
      </c>
      <c r="FT60" t="s">
        <v>219</v>
      </c>
      <c r="FU60" t="s">
        <v>219</v>
      </c>
      <c r="FV60" t="s">
        <v>219</v>
      </c>
      <c r="FW60" t="s">
        <v>219</v>
      </c>
      <c r="FX60" t="s">
        <v>219</v>
      </c>
      <c r="FY60">
        <v>0</v>
      </c>
      <c r="FZ60">
        <v>1</v>
      </c>
      <c r="GA60">
        <v>1</v>
      </c>
      <c r="GB60">
        <v>1</v>
      </c>
      <c r="GC60">
        <v>0</v>
      </c>
      <c r="GD60">
        <v>0</v>
      </c>
      <c r="GE60">
        <v>0</v>
      </c>
      <c r="GF60">
        <v>0</v>
      </c>
      <c r="GG60">
        <v>0</v>
      </c>
      <c r="GH60">
        <v>1</v>
      </c>
      <c r="GI60">
        <v>0</v>
      </c>
      <c r="GJ60">
        <v>1</v>
      </c>
      <c r="GK60">
        <v>0</v>
      </c>
      <c r="GL60">
        <v>0</v>
      </c>
      <c r="GM60">
        <v>1</v>
      </c>
      <c r="GN60">
        <v>0</v>
      </c>
      <c r="GO60">
        <v>0</v>
      </c>
      <c r="GP60">
        <v>0</v>
      </c>
      <c r="GQ60">
        <v>0</v>
      </c>
      <c r="GR60">
        <v>0</v>
      </c>
      <c r="GS60" t="s">
        <v>219</v>
      </c>
      <c r="GT60" t="s">
        <v>219</v>
      </c>
      <c r="GU60" t="s">
        <v>219</v>
      </c>
      <c r="GV60" t="s">
        <v>219</v>
      </c>
      <c r="GW60" t="s">
        <v>219</v>
      </c>
      <c r="GX60" t="s">
        <v>219</v>
      </c>
      <c r="GY60" t="s">
        <v>219</v>
      </c>
      <c r="GZ60" t="s">
        <v>219</v>
      </c>
      <c r="HA60">
        <v>1</v>
      </c>
      <c r="HB60">
        <v>1</v>
      </c>
      <c r="HC60">
        <v>0</v>
      </c>
      <c r="HD60">
        <v>0</v>
      </c>
      <c r="HE60">
        <v>0</v>
      </c>
      <c r="HF60">
        <v>0</v>
      </c>
      <c r="HG60">
        <v>0</v>
      </c>
      <c r="HH60">
        <v>0</v>
      </c>
      <c r="HI60">
        <v>1</v>
      </c>
      <c r="HJ60">
        <v>0</v>
      </c>
    </row>
    <row r="61" spans="1:218">
      <c r="A61" t="s">
        <v>231</v>
      </c>
      <c r="B61" s="1">
        <v>43678</v>
      </c>
      <c r="C61" s="1">
        <v>43902</v>
      </c>
      <c r="D61">
        <v>0</v>
      </c>
      <c r="E61">
        <v>1</v>
      </c>
      <c r="F61">
        <v>0</v>
      </c>
      <c r="G61">
        <v>0</v>
      </c>
      <c r="H61">
        <v>0</v>
      </c>
      <c r="I61">
        <v>1</v>
      </c>
      <c r="J61">
        <v>1</v>
      </c>
      <c r="K61">
        <v>0</v>
      </c>
      <c r="L61">
        <v>0</v>
      </c>
      <c r="M61">
        <v>0</v>
      </c>
      <c r="N61">
        <v>1</v>
      </c>
      <c r="O61">
        <v>1</v>
      </c>
      <c r="P61">
        <v>0</v>
      </c>
      <c r="Q61">
        <v>0</v>
      </c>
      <c r="R61">
        <v>0</v>
      </c>
      <c r="S61">
        <v>0</v>
      </c>
      <c r="T61">
        <v>0</v>
      </c>
      <c r="U61" t="s">
        <v>219</v>
      </c>
      <c r="V61" t="s">
        <v>219</v>
      </c>
      <c r="W61" t="s">
        <v>219</v>
      </c>
      <c r="X61" t="s">
        <v>219</v>
      </c>
      <c r="Y61" t="s">
        <v>219</v>
      </c>
      <c r="Z61" t="s">
        <v>219</v>
      </c>
      <c r="AA61" t="s">
        <v>219</v>
      </c>
      <c r="AB61">
        <v>0</v>
      </c>
      <c r="AC61">
        <v>1</v>
      </c>
      <c r="AD61">
        <v>1</v>
      </c>
      <c r="AE61">
        <v>0</v>
      </c>
      <c r="AF61">
        <v>0</v>
      </c>
      <c r="AG61">
        <v>0</v>
      </c>
      <c r="AH61">
        <v>1</v>
      </c>
      <c r="AI61">
        <v>0</v>
      </c>
      <c r="AJ61">
        <v>1</v>
      </c>
      <c r="AK61">
        <v>0</v>
      </c>
      <c r="AL61">
        <v>1</v>
      </c>
      <c r="AM61">
        <v>1</v>
      </c>
      <c r="AN61">
        <v>1</v>
      </c>
      <c r="AO61">
        <v>1</v>
      </c>
      <c r="AP61">
        <v>0</v>
      </c>
      <c r="AQ61">
        <v>0</v>
      </c>
      <c r="AR61">
        <v>0</v>
      </c>
      <c r="AS61">
        <v>0</v>
      </c>
      <c r="AT61">
        <v>0</v>
      </c>
      <c r="AU61">
        <v>1</v>
      </c>
      <c r="AV61">
        <v>1</v>
      </c>
      <c r="AW61">
        <v>0</v>
      </c>
      <c r="AX61">
        <v>0</v>
      </c>
      <c r="AY61" t="s">
        <v>219</v>
      </c>
      <c r="AZ61" t="s">
        <v>219</v>
      </c>
      <c r="BA61" t="s">
        <v>219</v>
      </c>
      <c r="BB61" t="s">
        <v>219</v>
      </c>
      <c r="BC61" t="s">
        <v>219</v>
      </c>
      <c r="BD61" t="s">
        <v>219</v>
      </c>
      <c r="BE61" t="s">
        <v>219</v>
      </c>
      <c r="BF61" t="s">
        <v>219</v>
      </c>
      <c r="BG61" t="s">
        <v>219</v>
      </c>
      <c r="BH61">
        <v>0</v>
      </c>
      <c r="BI61">
        <v>0</v>
      </c>
      <c r="BJ61" t="s">
        <v>219</v>
      </c>
      <c r="BK61" t="s">
        <v>219</v>
      </c>
      <c r="BL61" t="s">
        <v>219</v>
      </c>
      <c r="BM61" t="s">
        <v>219</v>
      </c>
      <c r="BN61" t="s">
        <v>219</v>
      </c>
      <c r="BO61" t="s">
        <v>219</v>
      </c>
      <c r="BP61">
        <v>0</v>
      </c>
      <c r="BQ61">
        <v>0</v>
      </c>
      <c r="BR61" t="s">
        <v>219</v>
      </c>
      <c r="BS61" t="s">
        <v>219</v>
      </c>
      <c r="BT61" t="s">
        <v>219</v>
      </c>
      <c r="BU61" t="s">
        <v>219</v>
      </c>
      <c r="BV61" t="s">
        <v>219</v>
      </c>
      <c r="BW61" t="s">
        <v>219</v>
      </c>
      <c r="BX61" t="s">
        <v>219</v>
      </c>
      <c r="BY61" t="s">
        <v>219</v>
      </c>
      <c r="BZ61" t="s">
        <v>219</v>
      </c>
      <c r="CA61" t="s">
        <v>219</v>
      </c>
      <c r="CB61" t="s">
        <v>219</v>
      </c>
      <c r="CC61" t="s">
        <v>219</v>
      </c>
      <c r="CD61" t="s">
        <v>219</v>
      </c>
      <c r="CE61" t="s">
        <v>219</v>
      </c>
      <c r="CF61" t="s">
        <v>219</v>
      </c>
      <c r="CG61" t="s">
        <v>219</v>
      </c>
      <c r="CH61" t="s">
        <v>219</v>
      </c>
      <c r="CI61" t="s">
        <v>219</v>
      </c>
      <c r="CJ61" t="s">
        <v>219</v>
      </c>
      <c r="CK61" t="s">
        <v>219</v>
      </c>
      <c r="CL61" t="s">
        <v>219</v>
      </c>
      <c r="CM61" t="s">
        <v>219</v>
      </c>
      <c r="CN61" t="s">
        <v>219</v>
      </c>
      <c r="CO61" t="s">
        <v>219</v>
      </c>
      <c r="CP61" t="s">
        <v>219</v>
      </c>
      <c r="CQ61" t="s">
        <v>219</v>
      </c>
      <c r="CR61" t="s">
        <v>219</v>
      </c>
      <c r="CS61" t="s">
        <v>219</v>
      </c>
      <c r="CT61" t="s">
        <v>219</v>
      </c>
      <c r="CU61" t="s">
        <v>219</v>
      </c>
      <c r="CV61" t="s">
        <v>219</v>
      </c>
      <c r="CW61" t="s">
        <v>219</v>
      </c>
      <c r="CX61" t="s">
        <v>219</v>
      </c>
      <c r="CY61">
        <v>0</v>
      </c>
      <c r="CZ61">
        <v>0</v>
      </c>
      <c r="DA61" t="s">
        <v>219</v>
      </c>
      <c r="DB61" t="s">
        <v>219</v>
      </c>
      <c r="DC61" t="s">
        <v>219</v>
      </c>
      <c r="DD61" t="s">
        <v>219</v>
      </c>
      <c r="DE61" t="s">
        <v>219</v>
      </c>
      <c r="DF61" t="s">
        <v>219</v>
      </c>
      <c r="DG61" t="s">
        <v>219</v>
      </c>
      <c r="DH61">
        <v>0</v>
      </c>
      <c r="DI61">
        <v>1</v>
      </c>
      <c r="DJ61">
        <v>0</v>
      </c>
      <c r="DK61">
        <v>1</v>
      </c>
      <c r="DL61">
        <v>0</v>
      </c>
      <c r="DM61" t="s">
        <v>219</v>
      </c>
      <c r="DN61" t="s">
        <v>219</v>
      </c>
      <c r="DO61" t="s">
        <v>219</v>
      </c>
      <c r="DP61" t="s">
        <v>219</v>
      </c>
      <c r="DQ61" t="s">
        <v>219</v>
      </c>
      <c r="DR61">
        <v>0</v>
      </c>
      <c r="DS61">
        <v>0</v>
      </c>
      <c r="DT61">
        <v>1</v>
      </c>
      <c r="DU61">
        <v>0</v>
      </c>
      <c r="DV61">
        <v>1</v>
      </c>
      <c r="DW61">
        <v>0</v>
      </c>
      <c r="DX61">
        <v>0</v>
      </c>
      <c r="DY61">
        <v>0</v>
      </c>
      <c r="DZ61">
        <v>1</v>
      </c>
      <c r="EA61">
        <v>0</v>
      </c>
      <c r="EB61">
        <v>0</v>
      </c>
      <c r="EC61">
        <v>0</v>
      </c>
      <c r="ED61">
        <v>0</v>
      </c>
      <c r="EE61" t="s">
        <v>219</v>
      </c>
      <c r="EF61" t="s">
        <v>219</v>
      </c>
      <c r="EG61" t="s">
        <v>219</v>
      </c>
      <c r="EH61" t="s">
        <v>219</v>
      </c>
      <c r="EI61" t="s">
        <v>219</v>
      </c>
      <c r="EJ61">
        <v>0</v>
      </c>
      <c r="EK61" t="s">
        <v>219</v>
      </c>
      <c r="EL61" t="s">
        <v>219</v>
      </c>
      <c r="EM61" t="s">
        <v>219</v>
      </c>
      <c r="EN61" t="s">
        <v>219</v>
      </c>
      <c r="EO61" t="s">
        <v>219</v>
      </c>
      <c r="EP61">
        <v>0</v>
      </c>
      <c r="EQ61" t="s">
        <v>219</v>
      </c>
      <c r="ER61" t="s">
        <v>219</v>
      </c>
      <c r="ES61" t="s">
        <v>219</v>
      </c>
      <c r="ET61" t="s">
        <v>219</v>
      </c>
      <c r="EU61" t="s">
        <v>219</v>
      </c>
      <c r="EV61">
        <v>1</v>
      </c>
      <c r="EW61">
        <v>0</v>
      </c>
      <c r="EX61">
        <v>1</v>
      </c>
      <c r="EY61">
        <v>0</v>
      </c>
      <c r="EZ61">
        <v>0</v>
      </c>
      <c r="FA61">
        <v>1</v>
      </c>
      <c r="FB61">
        <v>0</v>
      </c>
      <c r="FC61">
        <v>1</v>
      </c>
      <c r="FD61">
        <v>0</v>
      </c>
      <c r="FE61">
        <v>1</v>
      </c>
      <c r="FF61">
        <v>1</v>
      </c>
      <c r="FG61">
        <v>0</v>
      </c>
      <c r="FH61" t="s">
        <v>219</v>
      </c>
      <c r="FI61" t="s">
        <v>219</v>
      </c>
      <c r="FJ61" t="s">
        <v>219</v>
      </c>
      <c r="FK61" t="s">
        <v>219</v>
      </c>
      <c r="FL61" t="s">
        <v>219</v>
      </c>
      <c r="FM61" t="s">
        <v>219</v>
      </c>
      <c r="FN61">
        <v>0</v>
      </c>
      <c r="FO61">
        <v>0</v>
      </c>
      <c r="FP61" t="s">
        <v>219</v>
      </c>
      <c r="FQ61" t="s">
        <v>219</v>
      </c>
      <c r="FR61" t="s">
        <v>219</v>
      </c>
      <c r="FS61" t="s">
        <v>219</v>
      </c>
      <c r="FT61" t="s">
        <v>219</v>
      </c>
      <c r="FU61" t="s">
        <v>219</v>
      </c>
      <c r="FV61" t="s">
        <v>219</v>
      </c>
      <c r="FW61" t="s">
        <v>219</v>
      </c>
      <c r="FX61" t="s">
        <v>219</v>
      </c>
      <c r="FY61">
        <v>0</v>
      </c>
      <c r="FZ61">
        <v>0</v>
      </c>
      <c r="GA61" t="s">
        <v>219</v>
      </c>
      <c r="GB61" t="s">
        <v>219</v>
      </c>
      <c r="GC61" t="s">
        <v>219</v>
      </c>
      <c r="GD61" t="s">
        <v>219</v>
      </c>
      <c r="GE61" t="s">
        <v>219</v>
      </c>
      <c r="GF61" t="s">
        <v>219</v>
      </c>
      <c r="GG61" t="s">
        <v>219</v>
      </c>
      <c r="GH61" t="s">
        <v>219</v>
      </c>
      <c r="GI61" t="s">
        <v>219</v>
      </c>
      <c r="GJ61" t="s">
        <v>219</v>
      </c>
      <c r="GK61" t="s">
        <v>219</v>
      </c>
      <c r="GL61" t="s">
        <v>219</v>
      </c>
      <c r="GM61" t="s">
        <v>219</v>
      </c>
      <c r="GN61" t="s">
        <v>219</v>
      </c>
      <c r="GO61" t="s">
        <v>219</v>
      </c>
      <c r="GP61" t="s">
        <v>219</v>
      </c>
      <c r="GQ61" t="s">
        <v>219</v>
      </c>
      <c r="GR61" t="s">
        <v>219</v>
      </c>
      <c r="GS61" t="s">
        <v>219</v>
      </c>
      <c r="GT61" t="s">
        <v>219</v>
      </c>
      <c r="GU61" t="s">
        <v>219</v>
      </c>
      <c r="GV61" t="s">
        <v>219</v>
      </c>
      <c r="GW61" t="s">
        <v>219</v>
      </c>
      <c r="GX61" t="s">
        <v>219</v>
      </c>
      <c r="GY61" t="s">
        <v>219</v>
      </c>
      <c r="GZ61" t="s">
        <v>219</v>
      </c>
      <c r="HA61" t="s">
        <v>219</v>
      </c>
      <c r="HB61" t="s">
        <v>219</v>
      </c>
      <c r="HC61" t="s">
        <v>219</v>
      </c>
      <c r="HD61" t="s">
        <v>219</v>
      </c>
      <c r="HE61" t="s">
        <v>219</v>
      </c>
      <c r="HF61" t="s">
        <v>219</v>
      </c>
      <c r="HG61" t="s">
        <v>219</v>
      </c>
      <c r="HH61" t="s">
        <v>219</v>
      </c>
      <c r="HI61" t="s">
        <v>219</v>
      </c>
      <c r="HJ61">
        <v>0</v>
      </c>
    </row>
    <row r="62" spans="1:218">
      <c r="A62" t="s">
        <v>231</v>
      </c>
      <c r="B62" s="1">
        <v>43903</v>
      </c>
      <c r="C62" s="1">
        <v>44413</v>
      </c>
      <c r="D62">
        <v>0</v>
      </c>
      <c r="E62">
        <v>1</v>
      </c>
      <c r="F62">
        <v>0</v>
      </c>
      <c r="G62">
        <v>0</v>
      </c>
      <c r="H62">
        <v>0</v>
      </c>
      <c r="I62">
        <v>1</v>
      </c>
      <c r="J62">
        <v>1</v>
      </c>
      <c r="K62">
        <v>0</v>
      </c>
      <c r="L62">
        <v>0</v>
      </c>
      <c r="M62">
        <v>1</v>
      </c>
      <c r="N62">
        <v>1</v>
      </c>
      <c r="O62">
        <v>1</v>
      </c>
      <c r="P62">
        <v>0</v>
      </c>
      <c r="Q62">
        <v>0</v>
      </c>
      <c r="R62">
        <v>0</v>
      </c>
      <c r="S62">
        <v>0</v>
      </c>
      <c r="T62">
        <v>0</v>
      </c>
      <c r="U62" t="s">
        <v>219</v>
      </c>
      <c r="V62" t="s">
        <v>219</v>
      </c>
      <c r="W62" t="s">
        <v>219</v>
      </c>
      <c r="X62" t="s">
        <v>219</v>
      </c>
      <c r="Y62" t="s">
        <v>219</v>
      </c>
      <c r="Z62" t="s">
        <v>219</v>
      </c>
      <c r="AA62" t="s">
        <v>219</v>
      </c>
      <c r="AB62">
        <v>0</v>
      </c>
      <c r="AC62">
        <v>1</v>
      </c>
      <c r="AD62">
        <v>1</v>
      </c>
      <c r="AE62">
        <v>0</v>
      </c>
      <c r="AF62">
        <v>0</v>
      </c>
      <c r="AG62">
        <v>0</v>
      </c>
      <c r="AH62">
        <v>1</v>
      </c>
      <c r="AI62">
        <v>0</v>
      </c>
      <c r="AJ62">
        <v>1</v>
      </c>
      <c r="AK62">
        <v>0</v>
      </c>
      <c r="AL62">
        <v>1</v>
      </c>
      <c r="AM62">
        <v>1</v>
      </c>
      <c r="AN62">
        <v>1</v>
      </c>
      <c r="AO62">
        <v>1</v>
      </c>
      <c r="AP62">
        <v>0</v>
      </c>
      <c r="AQ62">
        <v>0</v>
      </c>
      <c r="AR62">
        <v>0</v>
      </c>
      <c r="AS62">
        <v>0</v>
      </c>
      <c r="AT62">
        <v>0</v>
      </c>
      <c r="AU62">
        <v>1</v>
      </c>
      <c r="AV62">
        <v>1</v>
      </c>
      <c r="AW62">
        <v>0</v>
      </c>
      <c r="AX62">
        <v>0</v>
      </c>
      <c r="AY62" t="s">
        <v>219</v>
      </c>
      <c r="AZ62" t="s">
        <v>219</v>
      </c>
      <c r="BA62" t="s">
        <v>219</v>
      </c>
      <c r="BB62" t="s">
        <v>219</v>
      </c>
      <c r="BC62" t="s">
        <v>219</v>
      </c>
      <c r="BD62" t="s">
        <v>219</v>
      </c>
      <c r="BE62" t="s">
        <v>219</v>
      </c>
      <c r="BF62" t="s">
        <v>219</v>
      </c>
      <c r="BG62" t="s">
        <v>219</v>
      </c>
      <c r="BH62">
        <v>1</v>
      </c>
      <c r="BI62">
        <v>0</v>
      </c>
      <c r="BJ62" t="s">
        <v>219</v>
      </c>
      <c r="BK62" t="s">
        <v>219</v>
      </c>
      <c r="BL62" t="s">
        <v>219</v>
      </c>
      <c r="BM62" t="s">
        <v>219</v>
      </c>
      <c r="BN62" t="s">
        <v>219</v>
      </c>
      <c r="BO62" t="s">
        <v>219</v>
      </c>
      <c r="BP62">
        <v>0</v>
      </c>
      <c r="BQ62">
        <v>0</v>
      </c>
      <c r="BR62" t="s">
        <v>219</v>
      </c>
      <c r="BS62" t="s">
        <v>219</v>
      </c>
      <c r="BT62" t="s">
        <v>219</v>
      </c>
      <c r="BU62" t="s">
        <v>219</v>
      </c>
      <c r="BV62" t="s">
        <v>219</v>
      </c>
      <c r="BW62" t="s">
        <v>219</v>
      </c>
      <c r="BX62" t="s">
        <v>219</v>
      </c>
      <c r="BY62" t="s">
        <v>219</v>
      </c>
      <c r="BZ62" t="s">
        <v>219</v>
      </c>
      <c r="CA62" t="s">
        <v>219</v>
      </c>
      <c r="CB62" t="s">
        <v>219</v>
      </c>
      <c r="CC62" t="s">
        <v>219</v>
      </c>
      <c r="CD62" t="s">
        <v>219</v>
      </c>
      <c r="CE62" t="s">
        <v>219</v>
      </c>
      <c r="CF62" t="s">
        <v>219</v>
      </c>
      <c r="CG62" t="s">
        <v>219</v>
      </c>
      <c r="CH62" t="s">
        <v>219</v>
      </c>
      <c r="CI62" t="s">
        <v>219</v>
      </c>
      <c r="CJ62" t="s">
        <v>219</v>
      </c>
      <c r="CK62" t="s">
        <v>219</v>
      </c>
      <c r="CL62" t="s">
        <v>219</v>
      </c>
      <c r="CM62" t="s">
        <v>219</v>
      </c>
      <c r="CN62" t="s">
        <v>219</v>
      </c>
      <c r="CO62" t="s">
        <v>219</v>
      </c>
      <c r="CP62" t="s">
        <v>219</v>
      </c>
      <c r="CQ62" t="s">
        <v>219</v>
      </c>
      <c r="CR62" t="s">
        <v>219</v>
      </c>
      <c r="CS62" t="s">
        <v>219</v>
      </c>
      <c r="CT62" t="s">
        <v>219</v>
      </c>
      <c r="CU62" t="s">
        <v>219</v>
      </c>
      <c r="CV62" t="s">
        <v>219</v>
      </c>
      <c r="CW62" t="s">
        <v>219</v>
      </c>
      <c r="CX62" t="s">
        <v>219</v>
      </c>
      <c r="CY62">
        <v>0</v>
      </c>
      <c r="CZ62">
        <v>0</v>
      </c>
      <c r="DA62" t="s">
        <v>219</v>
      </c>
      <c r="DB62" t="s">
        <v>219</v>
      </c>
      <c r="DC62" t="s">
        <v>219</v>
      </c>
      <c r="DD62" t="s">
        <v>219</v>
      </c>
      <c r="DE62" t="s">
        <v>219</v>
      </c>
      <c r="DF62" t="s">
        <v>219</v>
      </c>
      <c r="DG62" t="s">
        <v>219</v>
      </c>
      <c r="DH62">
        <v>0</v>
      </c>
      <c r="DI62">
        <v>1</v>
      </c>
      <c r="DJ62">
        <v>0</v>
      </c>
      <c r="DK62">
        <v>1</v>
      </c>
      <c r="DL62">
        <v>0</v>
      </c>
      <c r="DM62" t="s">
        <v>219</v>
      </c>
      <c r="DN62" t="s">
        <v>219</v>
      </c>
      <c r="DO62" t="s">
        <v>219</v>
      </c>
      <c r="DP62" t="s">
        <v>219</v>
      </c>
      <c r="DQ62" t="s">
        <v>219</v>
      </c>
      <c r="DR62">
        <v>0</v>
      </c>
      <c r="DS62">
        <v>0</v>
      </c>
      <c r="DT62">
        <v>1</v>
      </c>
      <c r="DU62">
        <v>0</v>
      </c>
      <c r="DV62">
        <v>1</v>
      </c>
      <c r="DW62">
        <v>0</v>
      </c>
      <c r="DX62">
        <v>0</v>
      </c>
      <c r="DY62">
        <v>0</v>
      </c>
      <c r="DZ62">
        <v>1</v>
      </c>
      <c r="EA62">
        <v>1</v>
      </c>
      <c r="EB62">
        <v>0</v>
      </c>
      <c r="EC62">
        <v>0</v>
      </c>
      <c r="ED62">
        <v>0</v>
      </c>
      <c r="EE62" t="s">
        <v>219</v>
      </c>
      <c r="EF62" t="s">
        <v>219</v>
      </c>
      <c r="EG62" t="s">
        <v>219</v>
      </c>
      <c r="EH62" t="s">
        <v>219</v>
      </c>
      <c r="EI62" t="s">
        <v>219</v>
      </c>
      <c r="EJ62">
        <v>0</v>
      </c>
      <c r="EK62" t="s">
        <v>219</v>
      </c>
      <c r="EL62" t="s">
        <v>219</v>
      </c>
      <c r="EM62" t="s">
        <v>219</v>
      </c>
      <c r="EN62" t="s">
        <v>219</v>
      </c>
      <c r="EO62" t="s">
        <v>219</v>
      </c>
      <c r="EP62">
        <v>1</v>
      </c>
      <c r="EQ62">
        <v>0</v>
      </c>
      <c r="ER62">
        <v>1</v>
      </c>
      <c r="ES62">
        <v>1</v>
      </c>
      <c r="ET62">
        <v>1</v>
      </c>
      <c r="EU62">
        <v>1</v>
      </c>
      <c r="EV62">
        <v>1</v>
      </c>
      <c r="EW62">
        <v>0</v>
      </c>
      <c r="EX62">
        <v>1</v>
      </c>
      <c r="EY62">
        <v>0</v>
      </c>
      <c r="EZ62">
        <v>0</v>
      </c>
      <c r="FA62">
        <v>1</v>
      </c>
      <c r="FB62">
        <v>0</v>
      </c>
      <c r="FC62">
        <v>1</v>
      </c>
      <c r="FD62">
        <v>0</v>
      </c>
      <c r="FE62">
        <v>1</v>
      </c>
      <c r="FF62">
        <v>1</v>
      </c>
      <c r="FG62">
        <v>0</v>
      </c>
      <c r="FH62" t="s">
        <v>219</v>
      </c>
      <c r="FI62" t="s">
        <v>219</v>
      </c>
      <c r="FJ62" t="s">
        <v>219</v>
      </c>
      <c r="FK62" t="s">
        <v>219</v>
      </c>
      <c r="FL62" t="s">
        <v>219</v>
      </c>
      <c r="FM62" t="s">
        <v>219</v>
      </c>
      <c r="FN62">
        <v>0</v>
      </c>
      <c r="FO62">
        <v>0</v>
      </c>
      <c r="FP62" t="s">
        <v>219</v>
      </c>
      <c r="FQ62" t="s">
        <v>219</v>
      </c>
      <c r="FR62" t="s">
        <v>219</v>
      </c>
      <c r="FS62" t="s">
        <v>219</v>
      </c>
      <c r="FT62" t="s">
        <v>219</v>
      </c>
      <c r="FU62" t="s">
        <v>219</v>
      </c>
      <c r="FV62" t="s">
        <v>219</v>
      </c>
      <c r="FW62" t="s">
        <v>219</v>
      </c>
      <c r="FX62" t="s">
        <v>219</v>
      </c>
      <c r="FY62">
        <v>0</v>
      </c>
      <c r="FZ62">
        <v>0</v>
      </c>
      <c r="GA62" t="s">
        <v>219</v>
      </c>
      <c r="GB62" t="s">
        <v>219</v>
      </c>
      <c r="GC62" t="s">
        <v>219</v>
      </c>
      <c r="GD62" t="s">
        <v>219</v>
      </c>
      <c r="GE62" t="s">
        <v>219</v>
      </c>
      <c r="GF62" t="s">
        <v>219</v>
      </c>
      <c r="GG62" t="s">
        <v>219</v>
      </c>
      <c r="GH62" t="s">
        <v>219</v>
      </c>
      <c r="GI62" t="s">
        <v>219</v>
      </c>
      <c r="GJ62" t="s">
        <v>219</v>
      </c>
      <c r="GK62" t="s">
        <v>219</v>
      </c>
      <c r="GL62" t="s">
        <v>219</v>
      </c>
      <c r="GM62" t="s">
        <v>219</v>
      </c>
      <c r="GN62" t="s">
        <v>219</v>
      </c>
      <c r="GO62" t="s">
        <v>219</v>
      </c>
      <c r="GP62" t="s">
        <v>219</v>
      </c>
      <c r="GQ62" t="s">
        <v>219</v>
      </c>
      <c r="GR62" t="s">
        <v>219</v>
      </c>
      <c r="GS62" t="s">
        <v>219</v>
      </c>
      <c r="GT62" t="s">
        <v>219</v>
      </c>
      <c r="GU62" t="s">
        <v>219</v>
      </c>
      <c r="GV62" t="s">
        <v>219</v>
      </c>
      <c r="GW62" t="s">
        <v>219</v>
      </c>
      <c r="GX62" t="s">
        <v>219</v>
      </c>
      <c r="GY62" t="s">
        <v>219</v>
      </c>
      <c r="GZ62" t="s">
        <v>219</v>
      </c>
      <c r="HA62" t="s">
        <v>219</v>
      </c>
      <c r="HB62" t="s">
        <v>219</v>
      </c>
      <c r="HC62" t="s">
        <v>219</v>
      </c>
      <c r="HD62" t="s">
        <v>219</v>
      </c>
      <c r="HE62" t="s">
        <v>219</v>
      </c>
      <c r="HF62" t="s">
        <v>219</v>
      </c>
      <c r="HG62" t="s">
        <v>219</v>
      </c>
      <c r="HH62" t="s">
        <v>219</v>
      </c>
      <c r="HI62" t="s">
        <v>219</v>
      </c>
      <c r="HJ62">
        <v>0</v>
      </c>
    </row>
    <row r="63" spans="1:218">
      <c r="A63" t="s">
        <v>231</v>
      </c>
      <c r="B63" s="1">
        <v>44414</v>
      </c>
      <c r="C63" s="1">
        <v>44427</v>
      </c>
      <c r="D63">
        <v>0</v>
      </c>
      <c r="E63">
        <v>1</v>
      </c>
      <c r="F63">
        <v>0</v>
      </c>
      <c r="G63">
        <v>0</v>
      </c>
      <c r="H63">
        <v>0</v>
      </c>
      <c r="I63">
        <v>1</v>
      </c>
      <c r="J63">
        <v>1</v>
      </c>
      <c r="K63">
        <v>0</v>
      </c>
      <c r="L63">
        <v>0</v>
      </c>
      <c r="M63">
        <v>1</v>
      </c>
      <c r="N63">
        <v>1</v>
      </c>
      <c r="O63">
        <v>1</v>
      </c>
      <c r="P63">
        <v>0</v>
      </c>
      <c r="Q63">
        <v>0</v>
      </c>
      <c r="R63">
        <v>0</v>
      </c>
      <c r="S63">
        <v>0</v>
      </c>
      <c r="T63">
        <v>0</v>
      </c>
      <c r="U63" t="s">
        <v>219</v>
      </c>
      <c r="V63" t="s">
        <v>219</v>
      </c>
      <c r="W63" t="s">
        <v>219</v>
      </c>
      <c r="X63" t="s">
        <v>219</v>
      </c>
      <c r="Y63" t="s">
        <v>219</v>
      </c>
      <c r="Z63" t="s">
        <v>219</v>
      </c>
      <c r="AA63" t="s">
        <v>219</v>
      </c>
      <c r="AB63">
        <v>0</v>
      </c>
      <c r="AC63">
        <v>1</v>
      </c>
      <c r="AD63">
        <v>1</v>
      </c>
      <c r="AE63">
        <v>0</v>
      </c>
      <c r="AF63">
        <v>0</v>
      </c>
      <c r="AG63">
        <v>0</v>
      </c>
      <c r="AH63">
        <v>1</v>
      </c>
      <c r="AI63">
        <v>0</v>
      </c>
      <c r="AJ63">
        <v>1</v>
      </c>
      <c r="AK63">
        <v>0</v>
      </c>
      <c r="AL63">
        <v>1</v>
      </c>
      <c r="AM63">
        <v>1</v>
      </c>
      <c r="AN63">
        <v>1</v>
      </c>
      <c r="AO63">
        <v>1</v>
      </c>
      <c r="AP63">
        <v>0</v>
      </c>
      <c r="AQ63">
        <v>0</v>
      </c>
      <c r="AR63">
        <v>0</v>
      </c>
      <c r="AS63">
        <v>0</v>
      </c>
      <c r="AT63">
        <v>0</v>
      </c>
      <c r="AU63">
        <v>1</v>
      </c>
      <c r="AV63">
        <v>1</v>
      </c>
      <c r="AW63">
        <v>0</v>
      </c>
      <c r="AX63">
        <v>0</v>
      </c>
      <c r="AY63" t="s">
        <v>219</v>
      </c>
      <c r="AZ63" t="s">
        <v>219</v>
      </c>
      <c r="BA63" t="s">
        <v>219</v>
      </c>
      <c r="BB63" t="s">
        <v>219</v>
      </c>
      <c r="BC63" t="s">
        <v>219</v>
      </c>
      <c r="BD63" t="s">
        <v>219</v>
      </c>
      <c r="BE63" t="s">
        <v>219</v>
      </c>
      <c r="BF63" t="s">
        <v>219</v>
      </c>
      <c r="BG63" t="s">
        <v>219</v>
      </c>
      <c r="BH63">
        <v>1</v>
      </c>
      <c r="BI63">
        <v>0</v>
      </c>
      <c r="BJ63" t="s">
        <v>219</v>
      </c>
      <c r="BK63" t="s">
        <v>219</v>
      </c>
      <c r="BL63" t="s">
        <v>219</v>
      </c>
      <c r="BM63" t="s">
        <v>219</v>
      </c>
      <c r="BN63" t="s">
        <v>219</v>
      </c>
      <c r="BO63" t="s">
        <v>219</v>
      </c>
      <c r="BP63">
        <v>0</v>
      </c>
      <c r="BQ63">
        <v>0</v>
      </c>
      <c r="BR63" t="s">
        <v>219</v>
      </c>
      <c r="BS63" t="s">
        <v>219</v>
      </c>
      <c r="BT63" t="s">
        <v>219</v>
      </c>
      <c r="BU63" t="s">
        <v>219</v>
      </c>
      <c r="BV63" t="s">
        <v>219</v>
      </c>
      <c r="BW63" t="s">
        <v>219</v>
      </c>
      <c r="BX63" t="s">
        <v>219</v>
      </c>
      <c r="BY63" t="s">
        <v>219</v>
      </c>
      <c r="BZ63" t="s">
        <v>219</v>
      </c>
      <c r="CA63" t="s">
        <v>219</v>
      </c>
      <c r="CB63" t="s">
        <v>219</v>
      </c>
      <c r="CC63" t="s">
        <v>219</v>
      </c>
      <c r="CD63" t="s">
        <v>219</v>
      </c>
      <c r="CE63" t="s">
        <v>219</v>
      </c>
      <c r="CF63" t="s">
        <v>219</v>
      </c>
      <c r="CG63" t="s">
        <v>219</v>
      </c>
      <c r="CH63" t="s">
        <v>219</v>
      </c>
      <c r="CI63" t="s">
        <v>219</v>
      </c>
      <c r="CJ63" t="s">
        <v>219</v>
      </c>
      <c r="CK63" t="s">
        <v>219</v>
      </c>
      <c r="CL63" t="s">
        <v>219</v>
      </c>
      <c r="CM63" t="s">
        <v>219</v>
      </c>
      <c r="CN63" t="s">
        <v>219</v>
      </c>
      <c r="CO63" t="s">
        <v>219</v>
      </c>
      <c r="CP63" t="s">
        <v>219</v>
      </c>
      <c r="CQ63" t="s">
        <v>219</v>
      </c>
      <c r="CR63" t="s">
        <v>219</v>
      </c>
      <c r="CS63" t="s">
        <v>219</v>
      </c>
      <c r="CT63" t="s">
        <v>219</v>
      </c>
      <c r="CU63" t="s">
        <v>219</v>
      </c>
      <c r="CV63" t="s">
        <v>219</v>
      </c>
      <c r="CW63" t="s">
        <v>219</v>
      </c>
      <c r="CX63" t="s">
        <v>219</v>
      </c>
      <c r="CY63">
        <v>0</v>
      </c>
      <c r="CZ63">
        <v>0</v>
      </c>
      <c r="DA63" t="s">
        <v>219</v>
      </c>
      <c r="DB63" t="s">
        <v>219</v>
      </c>
      <c r="DC63" t="s">
        <v>219</v>
      </c>
      <c r="DD63" t="s">
        <v>219</v>
      </c>
      <c r="DE63" t="s">
        <v>219</v>
      </c>
      <c r="DF63" t="s">
        <v>219</v>
      </c>
      <c r="DG63" t="s">
        <v>219</v>
      </c>
      <c r="DH63">
        <v>0</v>
      </c>
      <c r="DI63">
        <v>1</v>
      </c>
      <c r="DJ63">
        <v>0</v>
      </c>
      <c r="DK63">
        <v>1</v>
      </c>
      <c r="DL63">
        <v>0</v>
      </c>
      <c r="DM63" t="s">
        <v>219</v>
      </c>
      <c r="DN63" t="s">
        <v>219</v>
      </c>
      <c r="DO63" t="s">
        <v>219</v>
      </c>
      <c r="DP63" t="s">
        <v>219</v>
      </c>
      <c r="DQ63" t="s">
        <v>219</v>
      </c>
      <c r="DR63">
        <v>0</v>
      </c>
      <c r="DS63">
        <v>0</v>
      </c>
      <c r="DT63">
        <v>1</v>
      </c>
      <c r="DU63">
        <v>0</v>
      </c>
      <c r="DV63">
        <v>1</v>
      </c>
      <c r="DW63">
        <v>0</v>
      </c>
      <c r="DX63">
        <v>0</v>
      </c>
      <c r="DY63">
        <v>0</v>
      </c>
      <c r="DZ63">
        <v>1</v>
      </c>
      <c r="EA63">
        <v>1</v>
      </c>
      <c r="EB63">
        <v>0</v>
      </c>
      <c r="EC63">
        <v>0</v>
      </c>
      <c r="ED63">
        <v>0</v>
      </c>
      <c r="EE63" t="s">
        <v>219</v>
      </c>
      <c r="EF63" t="s">
        <v>219</v>
      </c>
      <c r="EG63" t="s">
        <v>219</v>
      </c>
      <c r="EH63" t="s">
        <v>219</v>
      </c>
      <c r="EI63" t="s">
        <v>219</v>
      </c>
      <c r="EJ63">
        <v>0</v>
      </c>
      <c r="EK63" t="s">
        <v>219</v>
      </c>
      <c r="EL63" t="s">
        <v>219</v>
      </c>
      <c r="EM63" t="s">
        <v>219</v>
      </c>
      <c r="EN63" t="s">
        <v>219</v>
      </c>
      <c r="EO63" t="s">
        <v>219</v>
      </c>
      <c r="EP63">
        <v>1</v>
      </c>
      <c r="EQ63">
        <v>0</v>
      </c>
      <c r="ER63">
        <v>1</v>
      </c>
      <c r="ES63">
        <v>1</v>
      </c>
      <c r="ET63">
        <v>1</v>
      </c>
      <c r="EU63">
        <v>1</v>
      </c>
      <c r="EV63">
        <v>1</v>
      </c>
      <c r="EW63">
        <v>0</v>
      </c>
      <c r="EX63">
        <v>1</v>
      </c>
      <c r="EY63">
        <v>0</v>
      </c>
      <c r="EZ63">
        <v>0</v>
      </c>
      <c r="FA63">
        <v>1</v>
      </c>
      <c r="FB63">
        <v>0</v>
      </c>
      <c r="FC63">
        <v>1</v>
      </c>
      <c r="FD63">
        <v>0</v>
      </c>
      <c r="FE63">
        <v>1</v>
      </c>
      <c r="FF63">
        <v>1</v>
      </c>
      <c r="FG63">
        <v>0</v>
      </c>
      <c r="FH63" t="s">
        <v>219</v>
      </c>
      <c r="FI63" t="s">
        <v>219</v>
      </c>
      <c r="FJ63" t="s">
        <v>219</v>
      </c>
      <c r="FK63" t="s">
        <v>219</v>
      </c>
      <c r="FL63" t="s">
        <v>219</v>
      </c>
      <c r="FM63" t="s">
        <v>219</v>
      </c>
      <c r="FN63">
        <v>0</v>
      </c>
      <c r="FO63">
        <v>0</v>
      </c>
      <c r="FP63" t="s">
        <v>219</v>
      </c>
      <c r="FQ63" t="s">
        <v>219</v>
      </c>
      <c r="FR63" t="s">
        <v>219</v>
      </c>
      <c r="FS63" t="s">
        <v>219</v>
      </c>
      <c r="FT63" t="s">
        <v>219</v>
      </c>
      <c r="FU63" t="s">
        <v>219</v>
      </c>
      <c r="FV63" t="s">
        <v>219</v>
      </c>
      <c r="FW63" t="s">
        <v>219</v>
      </c>
      <c r="FX63" t="s">
        <v>219</v>
      </c>
      <c r="FY63">
        <v>0</v>
      </c>
      <c r="FZ63">
        <v>0</v>
      </c>
      <c r="GA63" t="s">
        <v>219</v>
      </c>
      <c r="GB63" t="s">
        <v>219</v>
      </c>
      <c r="GC63" t="s">
        <v>219</v>
      </c>
      <c r="GD63" t="s">
        <v>219</v>
      </c>
      <c r="GE63" t="s">
        <v>219</v>
      </c>
      <c r="GF63" t="s">
        <v>219</v>
      </c>
      <c r="GG63" t="s">
        <v>219</v>
      </c>
      <c r="GH63" t="s">
        <v>219</v>
      </c>
      <c r="GI63" t="s">
        <v>219</v>
      </c>
      <c r="GJ63" t="s">
        <v>219</v>
      </c>
      <c r="GK63" t="s">
        <v>219</v>
      </c>
      <c r="GL63" t="s">
        <v>219</v>
      </c>
      <c r="GM63" t="s">
        <v>219</v>
      </c>
      <c r="GN63" t="s">
        <v>219</v>
      </c>
      <c r="GO63" t="s">
        <v>219</v>
      </c>
      <c r="GP63" t="s">
        <v>219</v>
      </c>
      <c r="GQ63" t="s">
        <v>219</v>
      </c>
      <c r="GR63" t="s">
        <v>219</v>
      </c>
      <c r="GS63" t="s">
        <v>219</v>
      </c>
      <c r="GT63" t="s">
        <v>219</v>
      </c>
      <c r="GU63" t="s">
        <v>219</v>
      </c>
      <c r="GV63" t="s">
        <v>219</v>
      </c>
      <c r="GW63" t="s">
        <v>219</v>
      </c>
      <c r="GX63" t="s">
        <v>219</v>
      </c>
      <c r="GY63" t="s">
        <v>219</v>
      </c>
      <c r="GZ63" t="s">
        <v>219</v>
      </c>
      <c r="HA63" t="s">
        <v>219</v>
      </c>
      <c r="HB63" t="s">
        <v>219</v>
      </c>
      <c r="HC63" t="s">
        <v>219</v>
      </c>
      <c r="HD63" t="s">
        <v>219</v>
      </c>
      <c r="HE63" t="s">
        <v>219</v>
      </c>
      <c r="HF63" t="s">
        <v>219</v>
      </c>
      <c r="HG63" t="s">
        <v>219</v>
      </c>
      <c r="HH63" t="s">
        <v>219</v>
      </c>
      <c r="HI63" t="s">
        <v>219</v>
      </c>
      <c r="HJ63">
        <v>0</v>
      </c>
    </row>
    <row r="64" spans="1:218">
      <c r="A64" t="s">
        <v>231</v>
      </c>
      <c r="B64" s="1">
        <v>44428</v>
      </c>
      <c r="C64" s="1">
        <v>44672</v>
      </c>
      <c r="D64">
        <v>0</v>
      </c>
      <c r="E64">
        <v>1</v>
      </c>
      <c r="F64">
        <v>0</v>
      </c>
      <c r="G64">
        <v>0</v>
      </c>
      <c r="H64">
        <v>0</v>
      </c>
      <c r="I64">
        <v>1</v>
      </c>
      <c r="J64">
        <v>1</v>
      </c>
      <c r="K64">
        <v>0</v>
      </c>
      <c r="L64">
        <v>0</v>
      </c>
      <c r="M64">
        <v>1</v>
      </c>
      <c r="N64">
        <v>1</v>
      </c>
      <c r="O64">
        <v>1</v>
      </c>
      <c r="P64">
        <v>0</v>
      </c>
      <c r="Q64">
        <v>0</v>
      </c>
      <c r="R64">
        <v>0</v>
      </c>
      <c r="S64">
        <v>0</v>
      </c>
      <c r="T64">
        <v>0</v>
      </c>
      <c r="U64" t="s">
        <v>219</v>
      </c>
      <c r="V64" t="s">
        <v>219</v>
      </c>
      <c r="W64" t="s">
        <v>219</v>
      </c>
      <c r="X64" t="s">
        <v>219</v>
      </c>
      <c r="Y64" t="s">
        <v>219</v>
      </c>
      <c r="Z64" t="s">
        <v>219</v>
      </c>
      <c r="AA64" t="s">
        <v>219</v>
      </c>
      <c r="AB64">
        <v>0</v>
      </c>
      <c r="AC64">
        <v>1</v>
      </c>
      <c r="AD64">
        <v>1</v>
      </c>
      <c r="AE64">
        <v>0</v>
      </c>
      <c r="AF64">
        <v>0</v>
      </c>
      <c r="AG64">
        <v>0</v>
      </c>
      <c r="AH64">
        <v>1</v>
      </c>
      <c r="AI64">
        <v>0</v>
      </c>
      <c r="AJ64">
        <v>1</v>
      </c>
      <c r="AK64">
        <v>0</v>
      </c>
      <c r="AL64">
        <v>1</v>
      </c>
      <c r="AM64">
        <v>1</v>
      </c>
      <c r="AN64">
        <v>1</v>
      </c>
      <c r="AO64">
        <v>1</v>
      </c>
      <c r="AP64">
        <v>0</v>
      </c>
      <c r="AQ64">
        <v>0</v>
      </c>
      <c r="AR64">
        <v>0</v>
      </c>
      <c r="AS64">
        <v>0</v>
      </c>
      <c r="AT64">
        <v>0</v>
      </c>
      <c r="AU64">
        <v>1</v>
      </c>
      <c r="AV64">
        <v>1</v>
      </c>
      <c r="AW64">
        <v>0</v>
      </c>
      <c r="AX64">
        <v>0</v>
      </c>
      <c r="AY64" t="s">
        <v>219</v>
      </c>
      <c r="AZ64" t="s">
        <v>219</v>
      </c>
      <c r="BA64" t="s">
        <v>219</v>
      </c>
      <c r="BB64" t="s">
        <v>219</v>
      </c>
      <c r="BC64" t="s">
        <v>219</v>
      </c>
      <c r="BD64" t="s">
        <v>219</v>
      </c>
      <c r="BE64" t="s">
        <v>219</v>
      </c>
      <c r="BF64" t="s">
        <v>219</v>
      </c>
      <c r="BG64" t="s">
        <v>219</v>
      </c>
      <c r="BH64">
        <v>1</v>
      </c>
      <c r="BI64">
        <v>0</v>
      </c>
      <c r="BJ64" t="s">
        <v>219</v>
      </c>
      <c r="BK64" t="s">
        <v>219</v>
      </c>
      <c r="BL64" t="s">
        <v>219</v>
      </c>
      <c r="BM64" t="s">
        <v>219</v>
      </c>
      <c r="BN64" t="s">
        <v>219</v>
      </c>
      <c r="BO64" t="s">
        <v>219</v>
      </c>
      <c r="BP64">
        <v>0</v>
      </c>
      <c r="BQ64">
        <v>0</v>
      </c>
      <c r="BR64" t="s">
        <v>219</v>
      </c>
      <c r="BS64" t="s">
        <v>219</v>
      </c>
      <c r="BT64" t="s">
        <v>219</v>
      </c>
      <c r="BU64" t="s">
        <v>219</v>
      </c>
      <c r="BV64" t="s">
        <v>219</v>
      </c>
      <c r="BW64" t="s">
        <v>219</v>
      </c>
      <c r="BX64" t="s">
        <v>219</v>
      </c>
      <c r="BY64" t="s">
        <v>219</v>
      </c>
      <c r="BZ64" t="s">
        <v>219</v>
      </c>
      <c r="CA64" t="s">
        <v>219</v>
      </c>
      <c r="CB64" t="s">
        <v>219</v>
      </c>
      <c r="CC64" t="s">
        <v>219</v>
      </c>
      <c r="CD64" t="s">
        <v>219</v>
      </c>
      <c r="CE64" t="s">
        <v>219</v>
      </c>
      <c r="CF64" t="s">
        <v>219</v>
      </c>
      <c r="CG64" t="s">
        <v>219</v>
      </c>
      <c r="CH64" t="s">
        <v>219</v>
      </c>
      <c r="CI64" t="s">
        <v>219</v>
      </c>
      <c r="CJ64" t="s">
        <v>219</v>
      </c>
      <c r="CK64" t="s">
        <v>219</v>
      </c>
      <c r="CL64" t="s">
        <v>219</v>
      </c>
      <c r="CM64" t="s">
        <v>219</v>
      </c>
      <c r="CN64" t="s">
        <v>219</v>
      </c>
      <c r="CO64" t="s">
        <v>219</v>
      </c>
      <c r="CP64" t="s">
        <v>219</v>
      </c>
      <c r="CQ64" t="s">
        <v>219</v>
      </c>
      <c r="CR64" t="s">
        <v>219</v>
      </c>
      <c r="CS64" t="s">
        <v>219</v>
      </c>
      <c r="CT64" t="s">
        <v>219</v>
      </c>
      <c r="CU64" t="s">
        <v>219</v>
      </c>
      <c r="CV64" t="s">
        <v>219</v>
      </c>
      <c r="CW64" t="s">
        <v>219</v>
      </c>
      <c r="CX64" t="s">
        <v>219</v>
      </c>
      <c r="CY64">
        <v>0</v>
      </c>
      <c r="CZ64">
        <v>0</v>
      </c>
      <c r="DA64" t="s">
        <v>219</v>
      </c>
      <c r="DB64" t="s">
        <v>219</v>
      </c>
      <c r="DC64" t="s">
        <v>219</v>
      </c>
      <c r="DD64" t="s">
        <v>219</v>
      </c>
      <c r="DE64" t="s">
        <v>219</v>
      </c>
      <c r="DF64" t="s">
        <v>219</v>
      </c>
      <c r="DG64" t="s">
        <v>219</v>
      </c>
      <c r="DH64">
        <v>0</v>
      </c>
      <c r="DI64">
        <v>1</v>
      </c>
      <c r="DJ64">
        <v>0</v>
      </c>
      <c r="DK64">
        <v>1</v>
      </c>
      <c r="DL64">
        <v>0</v>
      </c>
      <c r="DM64" t="s">
        <v>219</v>
      </c>
      <c r="DN64" t="s">
        <v>219</v>
      </c>
      <c r="DO64" t="s">
        <v>219</v>
      </c>
      <c r="DP64" t="s">
        <v>219</v>
      </c>
      <c r="DQ64" t="s">
        <v>219</v>
      </c>
      <c r="DR64">
        <v>0</v>
      </c>
      <c r="DS64">
        <v>0</v>
      </c>
      <c r="DT64">
        <v>1</v>
      </c>
      <c r="DU64">
        <v>0</v>
      </c>
      <c r="DV64">
        <v>1</v>
      </c>
      <c r="DW64">
        <v>0</v>
      </c>
      <c r="DX64">
        <v>0</v>
      </c>
      <c r="DY64">
        <v>0</v>
      </c>
      <c r="DZ64">
        <v>1</v>
      </c>
      <c r="EA64">
        <v>1</v>
      </c>
      <c r="EB64">
        <v>0</v>
      </c>
      <c r="EC64">
        <v>0</v>
      </c>
      <c r="ED64">
        <v>0</v>
      </c>
      <c r="EE64" t="s">
        <v>219</v>
      </c>
      <c r="EF64" t="s">
        <v>219</v>
      </c>
      <c r="EG64" t="s">
        <v>219</v>
      </c>
      <c r="EH64" t="s">
        <v>219</v>
      </c>
      <c r="EI64" t="s">
        <v>219</v>
      </c>
      <c r="EJ64">
        <v>0</v>
      </c>
      <c r="EK64" t="s">
        <v>219</v>
      </c>
      <c r="EL64" t="s">
        <v>219</v>
      </c>
      <c r="EM64" t="s">
        <v>219</v>
      </c>
      <c r="EN64" t="s">
        <v>219</v>
      </c>
      <c r="EO64" t="s">
        <v>219</v>
      </c>
      <c r="EP64">
        <v>1</v>
      </c>
      <c r="EQ64">
        <v>0</v>
      </c>
      <c r="ER64">
        <v>1</v>
      </c>
      <c r="ES64">
        <v>1</v>
      </c>
      <c r="ET64">
        <v>1</v>
      </c>
      <c r="EU64">
        <v>1</v>
      </c>
      <c r="EV64">
        <v>1</v>
      </c>
      <c r="EW64">
        <v>0</v>
      </c>
      <c r="EX64">
        <v>1</v>
      </c>
      <c r="EY64">
        <v>0</v>
      </c>
      <c r="EZ64">
        <v>0</v>
      </c>
      <c r="FA64">
        <v>1</v>
      </c>
      <c r="FB64">
        <v>0</v>
      </c>
      <c r="FC64">
        <v>1</v>
      </c>
      <c r="FD64">
        <v>0</v>
      </c>
      <c r="FE64">
        <v>1</v>
      </c>
      <c r="FF64">
        <v>1</v>
      </c>
      <c r="FG64">
        <v>0</v>
      </c>
      <c r="FH64" t="s">
        <v>219</v>
      </c>
      <c r="FI64" t="s">
        <v>219</v>
      </c>
      <c r="FJ64" t="s">
        <v>219</v>
      </c>
      <c r="FK64" t="s">
        <v>219</v>
      </c>
      <c r="FL64" t="s">
        <v>219</v>
      </c>
      <c r="FM64" t="s">
        <v>219</v>
      </c>
      <c r="FN64">
        <v>0</v>
      </c>
      <c r="FO64">
        <v>0</v>
      </c>
      <c r="FP64" t="s">
        <v>219</v>
      </c>
      <c r="FQ64" t="s">
        <v>219</v>
      </c>
      <c r="FR64" t="s">
        <v>219</v>
      </c>
      <c r="FS64" t="s">
        <v>219</v>
      </c>
      <c r="FT64" t="s">
        <v>219</v>
      </c>
      <c r="FU64" t="s">
        <v>219</v>
      </c>
      <c r="FV64" t="s">
        <v>219</v>
      </c>
      <c r="FW64" t="s">
        <v>219</v>
      </c>
      <c r="FX64" t="s">
        <v>219</v>
      </c>
      <c r="FY64">
        <v>0</v>
      </c>
      <c r="FZ64">
        <v>0</v>
      </c>
      <c r="GA64" t="s">
        <v>219</v>
      </c>
      <c r="GB64" t="s">
        <v>219</v>
      </c>
      <c r="GC64" t="s">
        <v>219</v>
      </c>
      <c r="GD64" t="s">
        <v>219</v>
      </c>
      <c r="GE64" t="s">
        <v>219</v>
      </c>
      <c r="GF64" t="s">
        <v>219</v>
      </c>
      <c r="GG64" t="s">
        <v>219</v>
      </c>
      <c r="GH64" t="s">
        <v>219</v>
      </c>
      <c r="GI64" t="s">
        <v>219</v>
      </c>
      <c r="GJ64" t="s">
        <v>219</v>
      </c>
      <c r="GK64" t="s">
        <v>219</v>
      </c>
      <c r="GL64" t="s">
        <v>219</v>
      </c>
      <c r="GM64" t="s">
        <v>219</v>
      </c>
      <c r="GN64" t="s">
        <v>219</v>
      </c>
      <c r="GO64" t="s">
        <v>219</v>
      </c>
      <c r="GP64" t="s">
        <v>219</v>
      </c>
      <c r="GQ64" t="s">
        <v>219</v>
      </c>
      <c r="GR64" t="s">
        <v>219</v>
      </c>
      <c r="GS64" t="s">
        <v>219</v>
      </c>
      <c r="GT64" t="s">
        <v>219</v>
      </c>
      <c r="GU64" t="s">
        <v>219</v>
      </c>
      <c r="GV64" t="s">
        <v>219</v>
      </c>
      <c r="GW64" t="s">
        <v>219</v>
      </c>
      <c r="GX64" t="s">
        <v>219</v>
      </c>
      <c r="GY64" t="s">
        <v>219</v>
      </c>
      <c r="GZ64" t="s">
        <v>219</v>
      </c>
      <c r="HA64" t="s">
        <v>219</v>
      </c>
      <c r="HB64" t="s">
        <v>219</v>
      </c>
      <c r="HC64" t="s">
        <v>219</v>
      </c>
      <c r="HD64" t="s">
        <v>219</v>
      </c>
      <c r="HE64" t="s">
        <v>219</v>
      </c>
      <c r="HF64" t="s">
        <v>219</v>
      </c>
      <c r="HG64" t="s">
        <v>219</v>
      </c>
      <c r="HH64" t="s">
        <v>219</v>
      </c>
      <c r="HI64" t="s">
        <v>219</v>
      </c>
      <c r="HJ64">
        <v>0</v>
      </c>
    </row>
    <row r="65" spans="1:218">
      <c r="A65" t="s">
        <v>231</v>
      </c>
      <c r="B65" s="1">
        <v>44673</v>
      </c>
      <c r="C65" s="1">
        <v>44693</v>
      </c>
      <c r="D65">
        <v>0</v>
      </c>
      <c r="E65">
        <v>1</v>
      </c>
      <c r="F65">
        <v>0</v>
      </c>
      <c r="G65">
        <v>0</v>
      </c>
      <c r="H65">
        <v>0</v>
      </c>
      <c r="I65">
        <v>1</v>
      </c>
      <c r="J65">
        <v>1</v>
      </c>
      <c r="K65">
        <v>0</v>
      </c>
      <c r="L65">
        <v>0</v>
      </c>
      <c r="M65">
        <v>1</v>
      </c>
      <c r="N65">
        <v>1</v>
      </c>
      <c r="O65">
        <v>1</v>
      </c>
      <c r="P65">
        <v>0</v>
      </c>
      <c r="Q65">
        <v>0</v>
      </c>
      <c r="R65">
        <v>0</v>
      </c>
      <c r="S65">
        <v>0</v>
      </c>
      <c r="T65">
        <v>0</v>
      </c>
      <c r="U65" t="s">
        <v>219</v>
      </c>
      <c r="V65" t="s">
        <v>219</v>
      </c>
      <c r="W65" t="s">
        <v>219</v>
      </c>
      <c r="X65" t="s">
        <v>219</v>
      </c>
      <c r="Y65" t="s">
        <v>219</v>
      </c>
      <c r="Z65" t="s">
        <v>219</v>
      </c>
      <c r="AA65" t="s">
        <v>219</v>
      </c>
      <c r="AB65">
        <v>0</v>
      </c>
      <c r="AC65">
        <v>1</v>
      </c>
      <c r="AD65">
        <v>1</v>
      </c>
      <c r="AE65">
        <v>0</v>
      </c>
      <c r="AF65">
        <v>0</v>
      </c>
      <c r="AG65">
        <v>0</v>
      </c>
      <c r="AH65">
        <v>1</v>
      </c>
      <c r="AI65">
        <v>0</v>
      </c>
      <c r="AJ65">
        <v>1</v>
      </c>
      <c r="AK65">
        <v>0</v>
      </c>
      <c r="AL65">
        <v>1</v>
      </c>
      <c r="AM65">
        <v>1</v>
      </c>
      <c r="AN65">
        <v>1</v>
      </c>
      <c r="AO65">
        <v>1</v>
      </c>
      <c r="AP65">
        <v>0</v>
      </c>
      <c r="AQ65">
        <v>0</v>
      </c>
      <c r="AR65">
        <v>0</v>
      </c>
      <c r="AS65">
        <v>0</v>
      </c>
      <c r="AT65">
        <v>0</v>
      </c>
      <c r="AU65">
        <v>1</v>
      </c>
      <c r="AV65">
        <v>1</v>
      </c>
      <c r="AW65">
        <v>0</v>
      </c>
      <c r="AX65">
        <v>0</v>
      </c>
      <c r="AY65" t="s">
        <v>219</v>
      </c>
      <c r="AZ65" t="s">
        <v>219</v>
      </c>
      <c r="BA65" t="s">
        <v>219</v>
      </c>
      <c r="BB65" t="s">
        <v>219</v>
      </c>
      <c r="BC65" t="s">
        <v>219</v>
      </c>
      <c r="BD65" t="s">
        <v>219</v>
      </c>
      <c r="BE65" t="s">
        <v>219</v>
      </c>
      <c r="BF65" t="s">
        <v>219</v>
      </c>
      <c r="BG65" t="s">
        <v>219</v>
      </c>
      <c r="BH65">
        <v>1</v>
      </c>
      <c r="BI65">
        <v>0</v>
      </c>
      <c r="BJ65" t="s">
        <v>219</v>
      </c>
      <c r="BK65" t="s">
        <v>219</v>
      </c>
      <c r="BL65" t="s">
        <v>219</v>
      </c>
      <c r="BM65" t="s">
        <v>219</v>
      </c>
      <c r="BN65" t="s">
        <v>219</v>
      </c>
      <c r="BO65" t="s">
        <v>219</v>
      </c>
      <c r="BP65">
        <v>0</v>
      </c>
      <c r="BQ65">
        <v>0</v>
      </c>
      <c r="BR65" t="s">
        <v>219</v>
      </c>
      <c r="BS65" t="s">
        <v>219</v>
      </c>
      <c r="BT65" t="s">
        <v>219</v>
      </c>
      <c r="BU65" t="s">
        <v>219</v>
      </c>
      <c r="BV65" t="s">
        <v>219</v>
      </c>
      <c r="BW65" t="s">
        <v>219</v>
      </c>
      <c r="BX65" t="s">
        <v>219</v>
      </c>
      <c r="BY65" t="s">
        <v>219</v>
      </c>
      <c r="BZ65" t="s">
        <v>219</v>
      </c>
      <c r="CA65" t="s">
        <v>219</v>
      </c>
      <c r="CB65" t="s">
        <v>219</v>
      </c>
      <c r="CC65" t="s">
        <v>219</v>
      </c>
      <c r="CD65" t="s">
        <v>219</v>
      </c>
      <c r="CE65" t="s">
        <v>219</v>
      </c>
      <c r="CF65" t="s">
        <v>219</v>
      </c>
      <c r="CG65" t="s">
        <v>219</v>
      </c>
      <c r="CH65" t="s">
        <v>219</v>
      </c>
      <c r="CI65" t="s">
        <v>219</v>
      </c>
      <c r="CJ65" t="s">
        <v>219</v>
      </c>
      <c r="CK65" t="s">
        <v>219</v>
      </c>
      <c r="CL65" t="s">
        <v>219</v>
      </c>
      <c r="CM65" t="s">
        <v>219</v>
      </c>
      <c r="CN65" t="s">
        <v>219</v>
      </c>
      <c r="CO65" t="s">
        <v>219</v>
      </c>
      <c r="CP65" t="s">
        <v>219</v>
      </c>
      <c r="CQ65" t="s">
        <v>219</v>
      </c>
      <c r="CR65" t="s">
        <v>219</v>
      </c>
      <c r="CS65" t="s">
        <v>219</v>
      </c>
      <c r="CT65" t="s">
        <v>219</v>
      </c>
      <c r="CU65" t="s">
        <v>219</v>
      </c>
      <c r="CV65" t="s">
        <v>219</v>
      </c>
      <c r="CW65" t="s">
        <v>219</v>
      </c>
      <c r="CX65" t="s">
        <v>219</v>
      </c>
      <c r="CY65">
        <v>0</v>
      </c>
      <c r="CZ65">
        <v>0</v>
      </c>
      <c r="DA65" t="s">
        <v>219</v>
      </c>
      <c r="DB65" t="s">
        <v>219</v>
      </c>
      <c r="DC65" t="s">
        <v>219</v>
      </c>
      <c r="DD65" t="s">
        <v>219</v>
      </c>
      <c r="DE65" t="s">
        <v>219</v>
      </c>
      <c r="DF65" t="s">
        <v>219</v>
      </c>
      <c r="DG65" t="s">
        <v>219</v>
      </c>
      <c r="DH65">
        <v>0</v>
      </c>
      <c r="DI65">
        <v>1</v>
      </c>
      <c r="DJ65">
        <v>0</v>
      </c>
      <c r="DK65">
        <v>1</v>
      </c>
      <c r="DL65">
        <v>0</v>
      </c>
      <c r="DM65" t="s">
        <v>219</v>
      </c>
      <c r="DN65" t="s">
        <v>219</v>
      </c>
      <c r="DO65" t="s">
        <v>219</v>
      </c>
      <c r="DP65" t="s">
        <v>219</v>
      </c>
      <c r="DQ65" t="s">
        <v>219</v>
      </c>
      <c r="DR65">
        <v>0</v>
      </c>
      <c r="DS65">
        <v>0</v>
      </c>
      <c r="DT65">
        <v>1</v>
      </c>
      <c r="DU65">
        <v>0</v>
      </c>
      <c r="DV65">
        <v>1</v>
      </c>
      <c r="DW65">
        <v>0</v>
      </c>
      <c r="DX65">
        <v>0</v>
      </c>
      <c r="DY65">
        <v>0</v>
      </c>
      <c r="DZ65">
        <v>1</v>
      </c>
      <c r="EA65">
        <v>1</v>
      </c>
      <c r="EB65">
        <v>0</v>
      </c>
      <c r="EC65">
        <v>0</v>
      </c>
      <c r="ED65">
        <v>0</v>
      </c>
      <c r="EE65" t="s">
        <v>219</v>
      </c>
      <c r="EF65" t="s">
        <v>219</v>
      </c>
      <c r="EG65" t="s">
        <v>219</v>
      </c>
      <c r="EH65" t="s">
        <v>219</v>
      </c>
      <c r="EI65" t="s">
        <v>219</v>
      </c>
      <c r="EJ65">
        <v>0</v>
      </c>
      <c r="EK65" t="s">
        <v>219</v>
      </c>
      <c r="EL65" t="s">
        <v>219</v>
      </c>
      <c r="EM65" t="s">
        <v>219</v>
      </c>
      <c r="EN65" t="s">
        <v>219</v>
      </c>
      <c r="EO65" t="s">
        <v>219</v>
      </c>
      <c r="EP65">
        <v>1</v>
      </c>
      <c r="EQ65">
        <v>0</v>
      </c>
      <c r="ER65">
        <v>1</v>
      </c>
      <c r="ES65">
        <v>1</v>
      </c>
      <c r="ET65">
        <v>1</v>
      </c>
      <c r="EU65">
        <v>1</v>
      </c>
      <c r="EV65">
        <v>1</v>
      </c>
      <c r="EW65">
        <v>0</v>
      </c>
      <c r="EX65">
        <v>1</v>
      </c>
      <c r="EY65">
        <v>0</v>
      </c>
      <c r="EZ65">
        <v>0</v>
      </c>
      <c r="FA65">
        <v>1</v>
      </c>
      <c r="FB65">
        <v>0</v>
      </c>
      <c r="FC65">
        <v>1</v>
      </c>
      <c r="FD65">
        <v>0</v>
      </c>
      <c r="FE65">
        <v>1</v>
      </c>
      <c r="FF65">
        <v>1</v>
      </c>
      <c r="FG65">
        <v>0</v>
      </c>
      <c r="FH65" t="s">
        <v>219</v>
      </c>
      <c r="FI65" t="s">
        <v>219</v>
      </c>
      <c r="FJ65" t="s">
        <v>219</v>
      </c>
      <c r="FK65" t="s">
        <v>219</v>
      </c>
      <c r="FL65" t="s">
        <v>219</v>
      </c>
      <c r="FM65" t="s">
        <v>219</v>
      </c>
      <c r="FN65">
        <v>0</v>
      </c>
      <c r="FO65">
        <v>0</v>
      </c>
      <c r="FP65" t="s">
        <v>219</v>
      </c>
      <c r="FQ65" t="s">
        <v>219</v>
      </c>
      <c r="FR65" t="s">
        <v>219</v>
      </c>
      <c r="FS65" t="s">
        <v>219</v>
      </c>
      <c r="FT65" t="s">
        <v>219</v>
      </c>
      <c r="FU65" t="s">
        <v>219</v>
      </c>
      <c r="FV65" t="s">
        <v>219</v>
      </c>
      <c r="FW65" t="s">
        <v>219</v>
      </c>
      <c r="FX65" t="s">
        <v>219</v>
      </c>
      <c r="FY65">
        <v>0</v>
      </c>
      <c r="FZ65">
        <v>0</v>
      </c>
      <c r="GA65" t="s">
        <v>219</v>
      </c>
      <c r="GB65" t="s">
        <v>219</v>
      </c>
      <c r="GC65" t="s">
        <v>219</v>
      </c>
      <c r="GD65" t="s">
        <v>219</v>
      </c>
      <c r="GE65" t="s">
        <v>219</v>
      </c>
      <c r="GF65" t="s">
        <v>219</v>
      </c>
      <c r="GG65" t="s">
        <v>219</v>
      </c>
      <c r="GH65" t="s">
        <v>219</v>
      </c>
      <c r="GI65" t="s">
        <v>219</v>
      </c>
      <c r="GJ65" t="s">
        <v>219</v>
      </c>
      <c r="GK65" t="s">
        <v>219</v>
      </c>
      <c r="GL65" t="s">
        <v>219</v>
      </c>
      <c r="GM65" t="s">
        <v>219</v>
      </c>
      <c r="GN65" t="s">
        <v>219</v>
      </c>
      <c r="GO65" t="s">
        <v>219</v>
      </c>
      <c r="GP65" t="s">
        <v>219</v>
      </c>
      <c r="GQ65" t="s">
        <v>219</v>
      </c>
      <c r="GR65" t="s">
        <v>219</v>
      </c>
      <c r="GS65" t="s">
        <v>219</v>
      </c>
      <c r="GT65" t="s">
        <v>219</v>
      </c>
      <c r="GU65" t="s">
        <v>219</v>
      </c>
      <c r="GV65" t="s">
        <v>219</v>
      </c>
      <c r="GW65" t="s">
        <v>219</v>
      </c>
      <c r="GX65" t="s">
        <v>219</v>
      </c>
      <c r="GY65" t="s">
        <v>219</v>
      </c>
      <c r="GZ65" t="s">
        <v>219</v>
      </c>
      <c r="HA65" t="s">
        <v>219</v>
      </c>
      <c r="HB65" t="s">
        <v>219</v>
      </c>
      <c r="HC65" t="s">
        <v>219</v>
      </c>
      <c r="HD65" t="s">
        <v>219</v>
      </c>
      <c r="HE65" t="s">
        <v>219</v>
      </c>
      <c r="HF65" t="s">
        <v>219</v>
      </c>
      <c r="HG65" t="s">
        <v>219</v>
      </c>
      <c r="HH65" t="s">
        <v>219</v>
      </c>
      <c r="HI65" t="s">
        <v>219</v>
      </c>
      <c r="HJ65">
        <v>0</v>
      </c>
    </row>
    <row r="66" spans="1:218">
      <c r="A66" t="s">
        <v>231</v>
      </c>
      <c r="B66" s="1">
        <v>44694</v>
      </c>
      <c r="C66" s="1">
        <v>44703</v>
      </c>
      <c r="D66">
        <v>0</v>
      </c>
      <c r="E66">
        <v>1</v>
      </c>
      <c r="F66">
        <v>0</v>
      </c>
      <c r="G66">
        <v>0</v>
      </c>
      <c r="H66">
        <v>0</v>
      </c>
      <c r="I66">
        <v>1</v>
      </c>
      <c r="J66">
        <v>1</v>
      </c>
      <c r="K66">
        <v>0</v>
      </c>
      <c r="L66">
        <v>0</v>
      </c>
      <c r="M66">
        <v>1</v>
      </c>
      <c r="N66">
        <v>1</v>
      </c>
      <c r="O66">
        <v>1</v>
      </c>
      <c r="P66">
        <v>0</v>
      </c>
      <c r="Q66">
        <v>0</v>
      </c>
      <c r="R66">
        <v>0</v>
      </c>
      <c r="S66">
        <v>0</v>
      </c>
      <c r="T66">
        <v>0</v>
      </c>
      <c r="U66" t="s">
        <v>219</v>
      </c>
      <c r="V66" t="s">
        <v>219</v>
      </c>
      <c r="W66" t="s">
        <v>219</v>
      </c>
      <c r="X66" t="s">
        <v>219</v>
      </c>
      <c r="Y66" t="s">
        <v>219</v>
      </c>
      <c r="Z66" t="s">
        <v>219</v>
      </c>
      <c r="AA66" t="s">
        <v>219</v>
      </c>
      <c r="AB66">
        <v>0</v>
      </c>
      <c r="AC66">
        <v>1</v>
      </c>
      <c r="AD66">
        <v>1</v>
      </c>
      <c r="AE66">
        <v>0</v>
      </c>
      <c r="AF66">
        <v>0</v>
      </c>
      <c r="AG66">
        <v>0</v>
      </c>
      <c r="AH66">
        <v>1</v>
      </c>
      <c r="AI66">
        <v>0</v>
      </c>
      <c r="AJ66">
        <v>1</v>
      </c>
      <c r="AK66">
        <v>0</v>
      </c>
      <c r="AL66">
        <v>1</v>
      </c>
      <c r="AM66">
        <v>1</v>
      </c>
      <c r="AN66">
        <v>1</v>
      </c>
      <c r="AO66">
        <v>1</v>
      </c>
      <c r="AP66">
        <v>0</v>
      </c>
      <c r="AQ66">
        <v>0</v>
      </c>
      <c r="AR66">
        <v>0</v>
      </c>
      <c r="AS66">
        <v>0</v>
      </c>
      <c r="AT66">
        <v>0</v>
      </c>
      <c r="AU66">
        <v>1</v>
      </c>
      <c r="AV66">
        <v>1</v>
      </c>
      <c r="AW66">
        <v>0</v>
      </c>
      <c r="AX66">
        <v>0</v>
      </c>
      <c r="AY66" t="s">
        <v>219</v>
      </c>
      <c r="AZ66" t="s">
        <v>219</v>
      </c>
      <c r="BA66" t="s">
        <v>219</v>
      </c>
      <c r="BB66" t="s">
        <v>219</v>
      </c>
      <c r="BC66" t="s">
        <v>219</v>
      </c>
      <c r="BD66" t="s">
        <v>219</v>
      </c>
      <c r="BE66" t="s">
        <v>219</v>
      </c>
      <c r="BF66" t="s">
        <v>219</v>
      </c>
      <c r="BG66" t="s">
        <v>219</v>
      </c>
      <c r="BH66">
        <v>1</v>
      </c>
      <c r="BI66">
        <v>0</v>
      </c>
      <c r="BJ66" t="s">
        <v>219</v>
      </c>
      <c r="BK66" t="s">
        <v>219</v>
      </c>
      <c r="BL66" t="s">
        <v>219</v>
      </c>
      <c r="BM66" t="s">
        <v>219</v>
      </c>
      <c r="BN66" t="s">
        <v>219</v>
      </c>
      <c r="BO66" t="s">
        <v>219</v>
      </c>
      <c r="BP66">
        <v>0</v>
      </c>
      <c r="BQ66">
        <v>0</v>
      </c>
      <c r="BR66" t="s">
        <v>219</v>
      </c>
      <c r="BS66" t="s">
        <v>219</v>
      </c>
      <c r="BT66" t="s">
        <v>219</v>
      </c>
      <c r="BU66" t="s">
        <v>219</v>
      </c>
      <c r="BV66" t="s">
        <v>219</v>
      </c>
      <c r="BW66" t="s">
        <v>219</v>
      </c>
      <c r="BX66" t="s">
        <v>219</v>
      </c>
      <c r="BY66" t="s">
        <v>219</v>
      </c>
      <c r="BZ66" t="s">
        <v>219</v>
      </c>
      <c r="CA66" t="s">
        <v>219</v>
      </c>
      <c r="CB66" t="s">
        <v>219</v>
      </c>
      <c r="CC66" t="s">
        <v>219</v>
      </c>
      <c r="CD66" t="s">
        <v>219</v>
      </c>
      <c r="CE66" t="s">
        <v>219</v>
      </c>
      <c r="CF66" t="s">
        <v>219</v>
      </c>
      <c r="CG66" t="s">
        <v>219</v>
      </c>
      <c r="CH66" t="s">
        <v>219</v>
      </c>
      <c r="CI66" t="s">
        <v>219</v>
      </c>
      <c r="CJ66" t="s">
        <v>219</v>
      </c>
      <c r="CK66" t="s">
        <v>219</v>
      </c>
      <c r="CL66" t="s">
        <v>219</v>
      </c>
      <c r="CM66" t="s">
        <v>219</v>
      </c>
      <c r="CN66" t="s">
        <v>219</v>
      </c>
      <c r="CO66" t="s">
        <v>219</v>
      </c>
      <c r="CP66" t="s">
        <v>219</v>
      </c>
      <c r="CQ66" t="s">
        <v>219</v>
      </c>
      <c r="CR66" t="s">
        <v>219</v>
      </c>
      <c r="CS66" t="s">
        <v>219</v>
      </c>
      <c r="CT66" t="s">
        <v>219</v>
      </c>
      <c r="CU66" t="s">
        <v>219</v>
      </c>
      <c r="CV66" t="s">
        <v>219</v>
      </c>
      <c r="CW66" t="s">
        <v>219</v>
      </c>
      <c r="CX66" t="s">
        <v>219</v>
      </c>
      <c r="CY66">
        <v>0</v>
      </c>
      <c r="CZ66">
        <v>0</v>
      </c>
      <c r="DA66" t="s">
        <v>219</v>
      </c>
      <c r="DB66" t="s">
        <v>219</v>
      </c>
      <c r="DC66" t="s">
        <v>219</v>
      </c>
      <c r="DD66" t="s">
        <v>219</v>
      </c>
      <c r="DE66" t="s">
        <v>219</v>
      </c>
      <c r="DF66" t="s">
        <v>219</v>
      </c>
      <c r="DG66" t="s">
        <v>219</v>
      </c>
      <c r="DH66">
        <v>0</v>
      </c>
      <c r="DI66">
        <v>1</v>
      </c>
      <c r="DJ66">
        <v>0</v>
      </c>
      <c r="DK66">
        <v>1</v>
      </c>
      <c r="DL66">
        <v>0</v>
      </c>
      <c r="DM66" t="s">
        <v>219</v>
      </c>
      <c r="DN66" t="s">
        <v>219</v>
      </c>
      <c r="DO66" t="s">
        <v>219</v>
      </c>
      <c r="DP66" t="s">
        <v>219</v>
      </c>
      <c r="DQ66" t="s">
        <v>219</v>
      </c>
      <c r="DR66">
        <v>0</v>
      </c>
      <c r="DS66">
        <v>0</v>
      </c>
      <c r="DT66">
        <v>1</v>
      </c>
      <c r="DU66">
        <v>0</v>
      </c>
      <c r="DV66">
        <v>1</v>
      </c>
      <c r="DW66">
        <v>0</v>
      </c>
      <c r="DX66">
        <v>0</v>
      </c>
      <c r="DY66">
        <v>0</v>
      </c>
      <c r="DZ66">
        <v>1</v>
      </c>
      <c r="EA66">
        <v>1</v>
      </c>
      <c r="EB66">
        <v>0</v>
      </c>
      <c r="EC66">
        <v>0</v>
      </c>
      <c r="ED66">
        <v>0</v>
      </c>
      <c r="EE66" t="s">
        <v>219</v>
      </c>
      <c r="EF66" t="s">
        <v>219</v>
      </c>
      <c r="EG66" t="s">
        <v>219</v>
      </c>
      <c r="EH66" t="s">
        <v>219</v>
      </c>
      <c r="EI66" t="s">
        <v>219</v>
      </c>
      <c r="EJ66">
        <v>0</v>
      </c>
      <c r="EK66" t="s">
        <v>219</v>
      </c>
      <c r="EL66" t="s">
        <v>219</v>
      </c>
      <c r="EM66" t="s">
        <v>219</v>
      </c>
      <c r="EN66" t="s">
        <v>219</v>
      </c>
      <c r="EO66" t="s">
        <v>219</v>
      </c>
      <c r="EP66">
        <v>1</v>
      </c>
      <c r="EQ66">
        <v>0</v>
      </c>
      <c r="ER66">
        <v>1</v>
      </c>
      <c r="ES66">
        <v>1</v>
      </c>
      <c r="ET66">
        <v>1</v>
      </c>
      <c r="EU66">
        <v>1</v>
      </c>
      <c r="EV66">
        <v>1</v>
      </c>
      <c r="EW66">
        <v>0</v>
      </c>
      <c r="EX66">
        <v>1</v>
      </c>
      <c r="EY66">
        <v>0</v>
      </c>
      <c r="EZ66">
        <v>0</v>
      </c>
      <c r="FA66">
        <v>1</v>
      </c>
      <c r="FB66">
        <v>0</v>
      </c>
      <c r="FC66">
        <v>1</v>
      </c>
      <c r="FD66">
        <v>0</v>
      </c>
      <c r="FE66">
        <v>1</v>
      </c>
      <c r="FF66">
        <v>1</v>
      </c>
      <c r="FG66">
        <v>0</v>
      </c>
      <c r="FH66" t="s">
        <v>219</v>
      </c>
      <c r="FI66" t="s">
        <v>219</v>
      </c>
      <c r="FJ66" t="s">
        <v>219</v>
      </c>
      <c r="FK66" t="s">
        <v>219</v>
      </c>
      <c r="FL66" t="s">
        <v>219</v>
      </c>
      <c r="FM66" t="s">
        <v>219</v>
      </c>
      <c r="FN66">
        <v>0</v>
      </c>
      <c r="FO66">
        <v>0</v>
      </c>
      <c r="FP66" t="s">
        <v>219</v>
      </c>
      <c r="FQ66" t="s">
        <v>219</v>
      </c>
      <c r="FR66" t="s">
        <v>219</v>
      </c>
      <c r="FS66" t="s">
        <v>219</v>
      </c>
      <c r="FT66" t="s">
        <v>219</v>
      </c>
      <c r="FU66" t="s">
        <v>219</v>
      </c>
      <c r="FV66" t="s">
        <v>219</v>
      </c>
      <c r="FW66" t="s">
        <v>219</v>
      </c>
      <c r="FX66" t="s">
        <v>219</v>
      </c>
      <c r="FY66">
        <v>0</v>
      </c>
      <c r="FZ66">
        <v>0</v>
      </c>
      <c r="GA66" t="s">
        <v>219</v>
      </c>
      <c r="GB66" t="s">
        <v>219</v>
      </c>
      <c r="GC66" t="s">
        <v>219</v>
      </c>
      <c r="GD66" t="s">
        <v>219</v>
      </c>
      <c r="GE66" t="s">
        <v>219</v>
      </c>
      <c r="GF66" t="s">
        <v>219</v>
      </c>
      <c r="GG66" t="s">
        <v>219</v>
      </c>
      <c r="GH66" t="s">
        <v>219</v>
      </c>
      <c r="GI66" t="s">
        <v>219</v>
      </c>
      <c r="GJ66" t="s">
        <v>219</v>
      </c>
      <c r="GK66" t="s">
        <v>219</v>
      </c>
      <c r="GL66" t="s">
        <v>219</v>
      </c>
      <c r="GM66" t="s">
        <v>219</v>
      </c>
      <c r="GN66" t="s">
        <v>219</v>
      </c>
      <c r="GO66" t="s">
        <v>219</v>
      </c>
      <c r="GP66" t="s">
        <v>219</v>
      </c>
      <c r="GQ66" t="s">
        <v>219</v>
      </c>
      <c r="GR66" t="s">
        <v>219</v>
      </c>
      <c r="GS66" t="s">
        <v>219</v>
      </c>
      <c r="GT66" t="s">
        <v>219</v>
      </c>
      <c r="GU66" t="s">
        <v>219</v>
      </c>
      <c r="GV66" t="s">
        <v>219</v>
      </c>
      <c r="GW66" t="s">
        <v>219</v>
      </c>
      <c r="GX66" t="s">
        <v>219</v>
      </c>
      <c r="GY66" t="s">
        <v>219</v>
      </c>
      <c r="GZ66" t="s">
        <v>219</v>
      </c>
      <c r="HA66" t="s">
        <v>219</v>
      </c>
      <c r="HB66" t="s">
        <v>219</v>
      </c>
      <c r="HC66" t="s">
        <v>219</v>
      </c>
      <c r="HD66" t="s">
        <v>219</v>
      </c>
      <c r="HE66" t="s">
        <v>219</v>
      </c>
      <c r="HF66" t="s">
        <v>219</v>
      </c>
      <c r="HG66" t="s">
        <v>219</v>
      </c>
      <c r="HH66" t="s">
        <v>219</v>
      </c>
      <c r="HI66" t="s">
        <v>219</v>
      </c>
      <c r="HJ66">
        <v>0</v>
      </c>
    </row>
    <row r="67" spans="1:218">
      <c r="A67" t="s">
        <v>231</v>
      </c>
      <c r="B67" s="1">
        <v>44704</v>
      </c>
      <c r="C67" s="1">
        <v>44866</v>
      </c>
      <c r="D67">
        <v>0</v>
      </c>
      <c r="E67">
        <v>1</v>
      </c>
      <c r="F67">
        <v>0</v>
      </c>
      <c r="G67">
        <v>0</v>
      </c>
      <c r="H67">
        <v>0</v>
      </c>
      <c r="I67">
        <v>1</v>
      </c>
      <c r="J67">
        <v>1</v>
      </c>
      <c r="K67">
        <v>0</v>
      </c>
      <c r="L67">
        <v>0</v>
      </c>
      <c r="M67">
        <v>1</v>
      </c>
      <c r="N67">
        <v>1</v>
      </c>
      <c r="O67">
        <v>1</v>
      </c>
      <c r="P67">
        <v>0</v>
      </c>
      <c r="Q67">
        <v>0</v>
      </c>
      <c r="R67">
        <v>0</v>
      </c>
      <c r="S67">
        <v>0</v>
      </c>
      <c r="T67">
        <v>0</v>
      </c>
      <c r="U67" t="s">
        <v>219</v>
      </c>
      <c r="V67" t="s">
        <v>219</v>
      </c>
      <c r="W67" t="s">
        <v>219</v>
      </c>
      <c r="X67" t="s">
        <v>219</v>
      </c>
      <c r="Y67" t="s">
        <v>219</v>
      </c>
      <c r="Z67" t="s">
        <v>219</v>
      </c>
      <c r="AA67" t="s">
        <v>219</v>
      </c>
      <c r="AB67">
        <v>0</v>
      </c>
      <c r="AC67">
        <v>1</v>
      </c>
      <c r="AD67">
        <v>1</v>
      </c>
      <c r="AE67">
        <v>0</v>
      </c>
      <c r="AF67">
        <v>0</v>
      </c>
      <c r="AG67">
        <v>0</v>
      </c>
      <c r="AH67">
        <v>1</v>
      </c>
      <c r="AI67">
        <v>0</v>
      </c>
      <c r="AJ67">
        <v>1</v>
      </c>
      <c r="AK67">
        <v>0</v>
      </c>
      <c r="AL67">
        <v>1</v>
      </c>
      <c r="AM67">
        <v>1</v>
      </c>
      <c r="AN67">
        <v>1</v>
      </c>
      <c r="AO67">
        <v>1</v>
      </c>
      <c r="AP67">
        <v>0</v>
      </c>
      <c r="AQ67">
        <v>0</v>
      </c>
      <c r="AR67">
        <v>0</v>
      </c>
      <c r="AS67">
        <v>0</v>
      </c>
      <c r="AT67">
        <v>0</v>
      </c>
      <c r="AU67">
        <v>1</v>
      </c>
      <c r="AV67">
        <v>1</v>
      </c>
      <c r="AW67">
        <v>0</v>
      </c>
      <c r="AX67">
        <v>0</v>
      </c>
      <c r="AY67" t="s">
        <v>219</v>
      </c>
      <c r="AZ67" t="s">
        <v>219</v>
      </c>
      <c r="BA67" t="s">
        <v>219</v>
      </c>
      <c r="BB67" t="s">
        <v>219</v>
      </c>
      <c r="BC67" t="s">
        <v>219</v>
      </c>
      <c r="BD67" t="s">
        <v>219</v>
      </c>
      <c r="BE67" t="s">
        <v>219</v>
      </c>
      <c r="BF67" t="s">
        <v>219</v>
      </c>
      <c r="BG67" t="s">
        <v>219</v>
      </c>
      <c r="BH67">
        <v>1</v>
      </c>
      <c r="BI67">
        <v>0</v>
      </c>
      <c r="BJ67" t="s">
        <v>219</v>
      </c>
      <c r="BK67" t="s">
        <v>219</v>
      </c>
      <c r="BL67" t="s">
        <v>219</v>
      </c>
      <c r="BM67" t="s">
        <v>219</v>
      </c>
      <c r="BN67" t="s">
        <v>219</v>
      </c>
      <c r="BO67" t="s">
        <v>219</v>
      </c>
      <c r="BP67">
        <v>0</v>
      </c>
      <c r="BQ67">
        <v>0</v>
      </c>
      <c r="BR67" t="s">
        <v>219</v>
      </c>
      <c r="BS67" t="s">
        <v>219</v>
      </c>
      <c r="BT67" t="s">
        <v>219</v>
      </c>
      <c r="BU67" t="s">
        <v>219</v>
      </c>
      <c r="BV67" t="s">
        <v>219</v>
      </c>
      <c r="BW67" t="s">
        <v>219</v>
      </c>
      <c r="BX67" t="s">
        <v>219</v>
      </c>
      <c r="BY67" t="s">
        <v>219</v>
      </c>
      <c r="BZ67" t="s">
        <v>219</v>
      </c>
      <c r="CA67" t="s">
        <v>219</v>
      </c>
      <c r="CB67" t="s">
        <v>219</v>
      </c>
      <c r="CC67" t="s">
        <v>219</v>
      </c>
      <c r="CD67" t="s">
        <v>219</v>
      </c>
      <c r="CE67" t="s">
        <v>219</v>
      </c>
      <c r="CF67" t="s">
        <v>219</v>
      </c>
      <c r="CG67" t="s">
        <v>219</v>
      </c>
      <c r="CH67" t="s">
        <v>219</v>
      </c>
      <c r="CI67" t="s">
        <v>219</v>
      </c>
      <c r="CJ67" t="s">
        <v>219</v>
      </c>
      <c r="CK67" t="s">
        <v>219</v>
      </c>
      <c r="CL67" t="s">
        <v>219</v>
      </c>
      <c r="CM67" t="s">
        <v>219</v>
      </c>
      <c r="CN67" t="s">
        <v>219</v>
      </c>
      <c r="CO67" t="s">
        <v>219</v>
      </c>
      <c r="CP67" t="s">
        <v>219</v>
      </c>
      <c r="CQ67" t="s">
        <v>219</v>
      </c>
      <c r="CR67" t="s">
        <v>219</v>
      </c>
      <c r="CS67" t="s">
        <v>219</v>
      </c>
      <c r="CT67" t="s">
        <v>219</v>
      </c>
      <c r="CU67" t="s">
        <v>219</v>
      </c>
      <c r="CV67" t="s">
        <v>219</v>
      </c>
      <c r="CW67" t="s">
        <v>219</v>
      </c>
      <c r="CX67" t="s">
        <v>219</v>
      </c>
      <c r="CY67">
        <v>0</v>
      </c>
      <c r="CZ67">
        <v>0</v>
      </c>
      <c r="DA67" t="s">
        <v>219</v>
      </c>
      <c r="DB67" t="s">
        <v>219</v>
      </c>
      <c r="DC67" t="s">
        <v>219</v>
      </c>
      <c r="DD67" t="s">
        <v>219</v>
      </c>
      <c r="DE67" t="s">
        <v>219</v>
      </c>
      <c r="DF67" t="s">
        <v>219</v>
      </c>
      <c r="DG67" t="s">
        <v>219</v>
      </c>
      <c r="DH67">
        <v>0</v>
      </c>
      <c r="DI67">
        <v>1</v>
      </c>
      <c r="DJ67">
        <v>0</v>
      </c>
      <c r="DK67">
        <v>1</v>
      </c>
      <c r="DL67">
        <v>0</v>
      </c>
      <c r="DM67" t="s">
        <v>219</v>
      </c>
      <c r="DN67" t="s">
        <v>219</v>
      </c>
      <c r="DO67" t="s">
        <v>219</v>
      </c>
      <c r="DP67" t="s">
        <v>219</v>
      </c>
      <c r="DQ67" t="s">
        <v>219</v>
      </c>
      <c r="DR67">
        <v>0</v>
      </c>
      <c r="DS67">
        <v>0</v>
      </c>
      <c r="DT67">
        <v>1</v>
      </c>
      <c r="DU67">
        <v>0</v>
      </c>
      <c r="DV67">
        <v>1</v>
      </c>
      <c r="DW67">
        <v>0</v>
      </c>
      <c r="DX67">
        <v>0</v>
      </c>
      <c r="DY67">
        <v>0</v>
      </c>
      <c r="DZ67">
        <v>1</v>
      </c>
      <c r="EA67">
        <v>1</v>
      </c>
      <c r="EB67">
        <v>0</v>
      </c>
      <c r="EC67">
        <v>0</v>
      </c>
      <c r="ED67">
        <v>0</v>
      </c>
      <c r="EE67" t="s">
        <v>219</v>
      </c>
      <c r="EF67" t="s">
        <v>219</v>
      </c>
      <c r="EG67" t="s">
        <v>219</v>
      </c>
      <c r="EH67" t="s">
        <v>219</v>
      </c>
      <c r="EI67" t="s">
        <v>219</v>
      </c>
      <c r="EJ67">
        <v>0</v>
      </c>
      <c r="EK67" t="s">
        <v>219</v>
      </c>
      <c r="EL67" t="s">
        <v>219</v>
      </c>
      <c r="EM67" t="s">
        <v>219</v>
      </c>
      <c r="EN67" t="s">
        <v>219</v>
      </c>
      <c r="EO67" t="s">
        <v>219</v>
      </c>
      <c r="EP67">
        <v>1</v>
      </c>
      <c r="EQ67">
        <v>0</v>
      </c>
      <c r="ER67">
        <v>1</v>
      </c>
      <c r="ES67">
        <v>1</v>
      </c>
      <c r="ET67">
        <v>1</v>
      </c>
      <c r="EU67">
        <v>1</v>
      </c>
      <c r="EV67">
        <v>1</v>
      </c>
      <c r="EW67">
        <v>0</v>
      </c>
      <c r="EX67">
        <v>1</v>
      </c>
      <c r="EY67">
        <v>0</v>
      </c>
      <c r="EZ67">
        <v>0</v>
      </c>
      <c r="FA67">
        <v>1</v>
      </c>
      <c r="FB67">
        <v>0</v>
      </c>
      <c r="FC67">
        <v>1</v>
      </c>
      <c r="FD67">
        <v>0</v>
      </c>
      <c r="FE67">
        <v>1</v>
      </c>
      <c r="FF67">
        <v>1</v>
      </c>
      <c r="FG67">
        <v>0</v>
      </c>
      <c r="FH67" t="s">
        <v>219</v>
      </c>
      <c r="FI67" t="s">
        <v>219</v>
      </c>
      <c r="FJ67" t="s">
        <v>219</v>
      </c>
      <c r="FK67" t="s">
        <v>219</v>
      </c>
      <c r="FL67" t="s">
        <v>219</v>
      </c>
      <c r="FM67" t="s">
        <v>219</v>
      </c>
      <c r="FN67">
        <v>0</v>
      </c>
      <c r="FO67">
        <v>0</v>
      </c>
      <c r="FP67" t="s">
        <v>219</v>
      </c>
      <c r="FQ67" t="s">
        <v>219</v>
      </c>
      <c r="FR67" t="s">
        <v>219</v>
      </c>
      <c r="FS67" t="s">
        <v>219</v>
      </c>
      <c r="FT67" t="s">
        <v>219</v>
      </c>
      <c r="FU67" t="s">
        <v>219</v>
      </c>
      <c r="FV67" t="s">
        <v>219</v>
      </c>
      <c r="FW67" t="s">
        <v>219</v>
      </c>
      <c r="FX67" t="s">
        <v>219</v>
      </c>
      <c r="FY67">
        <v>0</v>
      </c>
      <c r="FZ67">
        <v>0</v>
      </c>
      <c r="GA67" t="s">
        <v>219</v>
      </c>
      <c r="GB67" t="s">
        <v>219</v>
      </c>
      <c r="GC67" t="s">
        <v>219</v>
      </c>
      <c r="GD67" t="s">
        <v>219</v>
      </c>
      <c r="GE67" t="s">
        <v>219</v>
      </c>
      <c r="GF67" t="s">
        <v>219</v>
      </c>
      <c r="GG67" t="s">
        <v>219</v>
      </c>
      <c r="GH67" t="s">
        <v>219</v>
      </c>
      <c r="GI67" t="s">
        <v>219</v>
      </c>
      <c r="GJ67" t="s">
        <v>219</v>
      </c>
      <c r="GK67" t="s">
        <v>219</v>
      </c>
      <c r="GL67" t="s">
        <v>219</v>
      </c>
      <c r="GM67" t="s">
        <v>219</v>
      </c>
      <c r="GN67" t="s">
        <v>219</v>
      </c>
      <c r="GO67" t="s">
        <v>219</v>
      </c>
      <c r="GP67" t="s">
        <v>219</v>
      </c>
      <c r="GQ67" t="s">
        <v>219</v>
      </c>
      <c r="GR67" t="s">
        <v>219</v>
      </c>
      <c r="GS67" t="s">
        <v>219</v>
      </c>
      <c r="GT67" t="s">
        <v>219</v>
      </c>
      <c r="GU67" t="s">
        <v>219</v>
      </c>
      <c r="GV67" t="s">
        <v>219</v>
      </c>
      <c r="GW67" t="s">
        <v>219</v>
      </c>
      <c r="GX67" t="s">
        <v>219</v>
      </c>
      <c r="GY67" t="s">
        <v>219</v>
      </c>
      <c r="GZ67" t="s">
        <v>219</v>
      </c>
      <c r="HA67" t="s">
        <v>219</v>
      </c>
      <c r="HB67" t="s">
        <v>219</v>
      </c>
      <c r="HC67" t="s">
        <v>219</v>
      </c>
      <c r="HD67" t="s">
        <v>219</v>
      </c>
      <c r="HE67" t="s">
        <v>219</v>
      </c>
      <c r="HF67" t="s">
        <v>219</v>
      </c>
      <c r="HG67" t="s">
        <v>219</v>
      </c>
      <c r="HH67" t="s">
        <v>219</v>
      </c>
      <c r="HI67" t="s">
        <v>219</v>
      </c>
      <c r="HJ67">
        <v>0</v>
      </c>
    </row>
    <row r="68" spans="1:218">
      <c r="A68" t="s">
        <v>232</v>
      </c>
      <c r="B68" s="1">
        <v>43678</v>
      </c>
      <c r="C68" s="1">
        <v>44012</v>
      </c>
      <c r="D68">
        <v>1</v>
      </c>
      <c r="E68">
        <v>1</v>
      </c>
      <c r="F68">
        <v>1</v>
      </c>
      <c r="G68">
        <v>0</v>
      </c>
      <c r="H68">
        <v>1</v>
      </c>
      <c r="I68">
        <v>1</v>
      </c>
      <c r="J68">
        <v>0</v>
      </c>
      <c r="K68">
        <v>0</v>
      </c>
      <c r="L68">
        <v>0</v>
      </c>
      <c r="M68">
        <v>1</v>
      </c>
      <c r="N68">
        <v>0</v>
      </c>
      <c r="O68">
        <v>1</v>
      </c>
      <c r="P68">
        <v>0</v>
      </c>
      <c r="Q68">
        <v>0</v>
      </c>
      <c r="R68">
        <v>0</v>
      </c>
      <c r="S68">
        <v>0</v>
      </c>
      <c r="T68">
        <v>1</v>
      </c>
      <c r="U68">
        <v>0</v>
      </c>
      <c r="V68">
        <v>0</v>
      </c>
      <c r="W68">
        <v>1</v>
      </c>
      <c r="X68">
        <v>0</v>
      </c>
      <c r="Y68">
        <v>0</v>
      </c>
      <c r="Z68" t="s">
        <v>219</v>
      </c>
      <c r="AA68" t="s">
        <v>219</v>
      </c>
      <c r="AB68">
        <v>0</v>
      </c>
      <c r="AC68">
        <v>1</v>
      </c>
      <c r="AD68">
        <v>1</v>
      </c>
      <c r="AE68">
        <v>1</v>
      </c>
      <c r="AF68">
        <v>1</v>
      </c>
      <c r="AG68">
        <v>1</v>
      </c>
      <c r="AH68">
        <v>1</v>
      </c>
      <c r="AI68">
        <v>1</v>
      </c>
      <c r="AJ68">
        <v>0</v>
      </c>
      <c r="AK68">
        <v>0</v>
      </c>
      <c r="AL68">
        <v>1</v>
      </c>
      <c r="AM68">
        <v>1</v>
      </c>
      <c r="AN68">
        <v>1</v>
      </c>
      <c r="AO68">
        <v>0</v>
      </c>
      <c r="AP68">
        <v>0</v>
      </c>
      <c r="AQ68">
        <v>1</v>
      </c>
      <c r="AR68">
        <v>1</v>
      </c>
      <c r="AS68">
        <v>0</v>
      </c>
      <c r="AT68">
        <v>0</v>
      </c>
      <c r="AU68">
        <v>1</v>
      </c>
      <c r="AV68">
        <v>1</v>
      </c>
      <c r="AW68">
        <v>0</v>
      </c>
      <c r="AX68">
        <v>1</v>
      </c>
      <c r="AY68">
        <v>1</v>
      </c>
      <c r="AZ68">
        <v>1</v>
      </c>
      <c r="BA68">
        <v>0</v>
      </c>
      <c r="BB68">
        <v>0</v>
      </c>
      <c r="BC68">
        <v>0</v>
      </c>
      <c r="BD68">
        <v>0</v>
      </c>
      <c r="BE68">
        <v>0</v>
      </c>
      <c r="BF68">
        <v>1</v>
      </c>
      <c r="BG68">
        <v>0</v>
      </c>
      <c r="BH68">
        <v>0</v>
      </c>
      <c r="BI68">
        <v>1</v>
      </c>
      <c r="BJ68">
        <v>1</v>
      </c>
      <c r="BK68">
        <v>0</v>
      </c>
      <c r="BL68">
        <v>0</v>
      </c>
      <c r="BM68">
        <v>0</v>
      </c>
      <c r="BN68" t="s">
        <v>219</v>
      </c>
      <c r="BO68" t="s">
        <v>219</v>
      </c>
      <c r="BP68">
        <v>0</v>
      </c>
      <c r="BQ68">
        <v>0</v>
      </c>
      <c r="BR68" t="s">
        <v>219</v>
      </c>
      <c r="BS68" t="s">
        <v>219</v>
      </c>
      <c r="BT68" t="s">
        <v>219</v>
      </c>
      <c r="BU68" t="s">
        <v>219</v>
      </c>
      <c r="BV68" t="s">
        <v>219</v>
      </c>
      <c r="BW68" t="s">
        <v>219</v>
      </c>
      <c r="BX68" t="s">
        <v>219</v>
      </c>
      <c r="BY68" t="s">
        <v>219</v>
      </c>
      <c r="BZ68" t="s">
        <v>219</v>
      </c>
      <c r="CA68" t="s">
        <v>219</v>
      </c>
      <c r="CB68" t="s">
        <v>219</v>
      </c>
      <c r="CC68" t="s">
        <v>219</v>
      </c>
      <c r="CD68" t="s">
        <v>219</v>
      </c>
      <c r="CE68" t="s">
        <v>219</v>
      </c>
      <c r="CF68" t="s">
        <v>219</v>
      </c>
      <c r="CG68" t="s">
        <v>219</v>
      </c>
      <c r="CH68" t="s">
        <v>219</v>
      </c>
      <c r="CI68" t="s">
        <v>219</v>
      </c>
      <c r="CJ68" t="s">
        <v>219</v>
      </c>
      <c r="CK68" t="s">
        <v>219</v>
      </c>
      <c r="CL68" t="s">
        <v>219</v>
      </c>
      <c r="CM68" t="s">
        <v>219</v>
      </c>
      <c r="CN68" t="s">
        <v>219</v>
      </c>
      <c r="CO68" t="s">
        <v>219</v>
      </c>
      <c r="CP68" t="s">
        <v>219</v>
      </c>
      <c r="CQ68" t="s">
        <v>219</v>
      </c>
      <c r="CR68" t="s">
        <v>219</v>
      </c>
      <c r="CS68" t="s">
        <v>219</v>
      </c>
      <c r="CT68" t="s">
        <v>219</v>
      </c>
      <c r="CU68" t="s">
        <v>219</v>
      </c>
      <c r="CV68" t="s">
        <v>219</v>
      </c>
      <c r="CW68" t="s">
        <v>219</v>
      </c>
      <c r="CX68" t="s">
        <v>219</v>
      </c>
      <c r="CY68">
        <v>0</v>
      </c>
      <c r="CZ68">
        <v>1</v>
      </c>
      <c r="DA68">
        <v>1</v>
      </c>
      <c r="DB68">
        <v>1</v>
      </c>
      <c r="DC68">
        <v>0</v>
      </c>
      <c r="DD68" t="s">
        <v>219</v>
      </c>
      <c r="DE68" t="s">
        <v>219</v>
      </c>
      <c r="DF68" t="s">
        <v>219</v>
      </c>
      <c r="DG68" t="s">
        <v>219</v>
      </c>
      <c r="DH68">
        <v>0</v>
      </c>
      <c r="DI68">
        <v>1</v>
      </c>
      <c r="DJ68">
        <v>0</v>
      </c>
      <c r="DK68">
        <v>1</v>
      </c>
      <c r="DL68">
        <v>0</v>
      </c>
      <c r="DM68" t="s">
        <v>219</v>
      </c>
      <c r="DN68" t="s">
        <v>219</v>
      </c>
      <c r="DO68" t="s">
        <v>219</v>
      </c>
      <c r="DP68" t="s">
        <v>219</v>
      </c>
      <c r="DQ68" t="s">
        <v>219</v>
      </c>
      <c r="DR68">
        <v>0</v>
      </c>
      <c r="DS68">
        <v>0</v>
      </c>
      <c r="DT68">
        <v>0</v>
      </c>
      <c r="DU68" t="s">
        <v>219</v>
      </c>
      <c r="DV68" t="s">
        <v>219</v>
      </c>
      <c r="DW68" t="s">
        <v>219</v>
      </c>
      <c r="DX68" t="s">
        <v>219</v>
      </c>
      <c r="DY68" t="s">
        <v>219</v>
      </c>
      <c r="DZ68" t="s">
        <v>219</v>
      </c>
      <c r="EA68" t="s">
        <v>219</v>
      </c>
      <c r="EB68" t="s">
        <v>219</v>
      </c>
      <c r="EC68" t="s">
        <v>219</v>
      </c>
      <c r="ED68">
        <v>0</v>
      </c>
      <c r="EE68" t="s">
        <v>219</v>
      </c>
      <c r="EF68" t="s">
        <v>219</v>
      </c>
      <c r="EG68" t="s">
        <v>219</v>
      </c>
      <c r="EH68" t="s">
        <v>219</v>
      </c>
      <c r="EI68" t="s">
        <v>219</v>
      </c>
      <c r="EJ68">
        <v>0</v>
      </c>
      <c r="EK68" t="s">
        <v>219</v>
      </c>
      <c r="EL68" t="s">
        <v>219</v>
      </c>
      <c r="EM68" t="s">
        <v>219</v>
      </c>
      <c r="EN68" t="s">
        <v>219</v>
      </c>
      <c r="EO68" t="s">
        <v>219</v>
      </c>
      <c r="EP68">
        <v>1</v>
      </c>
      <c r="EQ68">
        <v>0</v>
      </c>
      <c r="ER68">
        <v>1</v>
      </c>
      <c r="ES68">
        <v>0</v>
      </c>
      <c r="ET68">
        <v>1</v>
      </c>
      <c r="EU68">
        <v>0</v>
      </c>
      <c r="EV68">
        <v>0</v>
      </c>
      <c r="EW68" t="s">
        <v>219</v>
      </c>
      <c r="EX68" t="s">
        <v>219</v>
      </c>
      <c r="EY68" t="s">
        <v>219</v>
      </c>
      <c r="EZ68" t="s">
        <v>219</v>
      </c>
      <c r="FA68" t="s">
        <v>219</v>
      </c>
      <c r="FB68" t="s">
        <v>219</v>
      </c>
      <c r="FC68">
        <v>1</v>
      </c>
      <c r="FD68">
        <v>0</v>
      </c>
      <c r="FE68">
        <v>1</v>
      </c>
      <c r="FF68">
        <v>0</v>
      </c>
      <c r="FG68">
        <v>0</v>
      </c>
      <c r="FH68" t="s">
        <v>219</v>
      </c>
      <c r="FI68" t="s">
        <v>219</v>
      </c>
      <c r="FJ68" t="s">
        <v>219</v>
      </c>
      <c r="FK68" t="s">
        <v>219</v>
      </c>
      <c r="FL68" t="s">
        <v>219</v>
      </c>
      <c r="FM68" t="s">
        <v>219</v>
      </c>
      <c r="FN68">
        <v>0</v>
      </c>
      <c r="FO68">
        <v>0</v>
      </c>
      <c r="FP68" t="s">
        <v>219</v>
      </c>
      <c r="FQ68" t="s">
        <v>219</v>
      </c>
      <c r="FR68" t="s">
        <v>219</v>
      </c>
      <c r="FS68" t="s">
        <v>219</v>
      </c>
      <c r="FT68" t="s">
        <v>219</v>
      </c>
      <c r="FU68" t="s">
        <v>219</v>
      </c>
      <c r="FV68" t="s">
        <v>219</v>
      </c>
      <c r="FW68" t="s">
        <v>219</v>
      </c>
      <c r="FX68" t="s">
        <v>219</v>
      </c>
      <c r="FY68">
        <v>0</v>
      </c>
      <c r="FZ68">
        <v>0</v>
      </c>
      <c r="GA68" t="s">
        <v>219</v>
      </c>
      <c r="GB68" t="s">
        <v>219</v>
      </c>
      <c r="GC68" t="s">
        <v>219</v>
      </c>
      <c r="GD68" t="s">
        <v>219</v>
      </c>
      <c r="GE68" t="s">
        <v>219</v>
      </c>
      <c r="GF68" t="s">
        <v>219</v>
      </c>
      <c r="GG68" t="s">
        <v>219</v>
      </c>
      <c r="GH68" t="s">
        <v>219</v>
      </c>
      <c r="GI68" t="s">
        <v>219</v>
      </c>
      <c r="GJ68" t="s">
        <v>219</v>
      </c>
      <c r="GK68" t="s">
        <v>219</v>
      </c>
      <c r="GL68" t="s">
        <v>219</v>
      </c>
      <c r="GM68" t="s">
        <v>219</v>
      </c>
      <c r="GN68" t="s">
        <v>219</v>
      </c>
      <c r="GO68" t="s">
        <v>219</v>
      </c>
      <c r="GP68" t="s">
        <v>219</v>
      </c>
      <c r="GQ68" t="s">
        <v>219</v>
      </c>
      <c r="GR68" t="s">
        <v>219</v>
      </c>
      <c r="GS68" t="s">
        <v>219</v>
      </c>
      <c r="GT68" t="s">
        <v>219</v>
      </c>
      <c r="GU68" t="s">
        <v>219</v>
      </c>
      <c r="GV68" t="s">
        <v>219</v>
      </c>
      <c r="GW68" t="s">
        <v>219</v>
      </c>
      <c r="GX68" t="s">
        <v>219</v>
      </c>
      <c r="GY68" t="s">
        <v>219</v>
      </c>
      <c r="GZ68" t="s">
        <v>219</v>
      </c>
      <c r="HA68" t="s">
        <v>219</v>
      </c>
      <c r="HB68" t="s">
        <v>219</v>
      </c>
      <c r="HC68" t="s">
        <v>219</v>
      </c>
      <c r="HD68" t="s">
        <v>219</v>
      </c>
      <c r="HE68" t="s">
        <v>219</v>
      </c>
      <c r="HF68" t="s">
        <v>219</v>
      </c>
      <c r="HG68" t="s">
        <v>219</v>
      </c>
      <c r="HH68" t="s">
        <v>219</v>
      </c>
      <c r="HI68" t="s">
        <v>219</v>
      </c>
      <c r="HJ68">
        <v>0</v>
      </c>
    </row>
    <row r="69" spans="1:218">
      <c r="A69" t="s">
        <v>232</v>
      </c>
      <c r="B69" s="1">
        <v>44013</v>
      </c>
      <c r="C69" s="1">
        <v>44243</v>
      </c>
      <c r="D69">
        <v>1</v>
      </c>
      <c r="E69">
        <v>1</v>
      </c>
      <c r="F69">
        <v>1</v>
      </c>
      <c r="G69">
        <v>0</v>
      </c>
      <c r="H69">
        <v>1</v>
      </c>
      <c r="I69">
        <v>1</v>
      </c>
      <c r="J69">
        <v>0</v>
      </c>
      <c r="K69">
        <v>0</v>
      </c>
      <c r="L69">
        <v>0</v>
      </c>
      <c r="M69">
        <v>1</v>
      </c>
      <c r="N69">
        <v>0</v>
      </c>
      <c r="O69">
        <v>1</v>
      </c>
      <c r="P69">
        <v>0</v>
      </c>
      <c r="Q69">
        <v>0</v>
      </c>
      <c r="R69">
        <v>0</v>
      </c>
      <c r="S69">
        <v>0</v>
      </c>
      <c r="T69">
        <v>1</v>
      </c>
      <c r="U69">
        <v>0</v>
      </c>
      <c r="V69">
        <v>0</v>
      </c>
      <c r="W69">
        <v>1</v>
      </c>
      <c r="X69">
        <v>0</v>
      </c>
      <c r="Y69">
        <v>0</v>
      </c>
      <c r="Z69" t="s">
        <v>219</v>
      </c>
      <c r="AA69" t="s">
        <v>219</v>
      </c>
      <c r="AB69">
        <v>0</v>
      </c>
      <c r="AC69">
        <v>1</v>
      </c>
      <c r="AD69">
        <v>1</v>
      </c>
      <c r="AE69">
        <v>1</v>
      </c>
      <c r="AF69">
        <v>1</v>
      </c>
      <c r="AG69">
        <v>1</v>
      </c>
      <c r="AH69">
        <v>1</v>
      </c>
      <c r="AI69">
        <v>1</v>
      </c>
      <c r="AJ69">
        <v>0</v>
      </c>
      <c r="AK69">
        <v>0</v>
      </c>
      <c r="AL69">
        <v>1</v>
      </c>
      <c r="AM69">
        <v>1</v>
      </c>
      <c r="AN69">
        <v>1</v>
      </c>
      <c r="AO69">
        <v>0</v>
      </c>
      <c r="AP69">
        <v>0</v>
      </c>
      <c r="AQ69">
        <v>1</v>
      </c>
      <c r="AR69">
        <v>1</v>
      </c>
      <c r="AS69">
        <v>0</v>
      </c>
      <c r="AT69">
        <v>0</v>
      </c>
      <c r="AU69">
        <v>1</v>
      </c>
      <c r="AV69">
        <v>1</v>
      </c>
      <c r="AW69">
        <v>0</v>
      </c>
      <c r="AX69">
        <v>1</v>
      </c>
      <c r="AY69">
        <v>1</v>
      </c>
      <c r="AZ69">
        <v>1</v>
      </c>
      <c r="BA69">
        <v>0</v>
      </c>
      <c r="BB69">
        <v>0</v>
      </c>
      <c r="BC69">
        <v>0</v>
      </c>
      <c r="BD69">
        <v>0</v>
      </c>
      <c r="BE69">
        <v>0</v>
      </c>
      <c r="BF69">
        <v>1</v>
      </c>
      <c r="BG69">
        <v>0</v>
      </c>
      <c r="BH69">
        <v>0</v>
      </c>
      <c r="BI69">
        <v>1</v>
      </c>
      <c r="BJ69">
        <v>1</v>
      </c>
      <c r="BK69">
        <v>0</v>
      </c>
      <c r="BL69">
        <v>0</v>
      </c>
      <c r="BM69">
        <v>0</v>
      </c>
      <c r="BN69" t="s">
        <v>219</v>
      </c>
      <c r="BO69" t="s">
        <v>219</v>
      </c>
      <c r="BP69">
        <v>0</v>
      </c>
      <c r="BQ69">
        <v>0</v>
      </c>
      <c r="BR69" t="s">
        <v>219</v>
      </c>
      <c r="BS69" t="s">
        <v>219</v>
      </c>
      <c r="BT69" t="s">
        <v>219</v>
      </c>
      <c r="BU69" t="s">
        <v>219</v>
      </c>
      <c r="BV69" t="s">
        <v>219</v>
      </c>
      <c r="BW69" t="s">
        <v>219</v>
      </c>
      <c r="BX69" t="s">
        <v>219</v>
      </c>
      <c r="BY69" t="s">
        <v>219</v>
      </c>
      <c r="BZ69" t="s">
        <v>219</v>
      </c>
      <c r="CA69" t="s">
        <v>219</v>
      </c>
      <c r="CB69" t="s">
        <v>219</v>
      </c>
      <c r="CC69" t="s">
        <v>219</v>
      </c>
      <c r="CD69" t="s">
        <v>219</v>
      </c>
      <c r="CE69" t="s">
        <v>219</v>
      </c>
      <c r="CF69" t="s">
        <v>219</v>
      </c>
      <c r="CG69" t="s">
        <v>219</v>
      </c>
      <c r="CH69" t="s">
        <v>219</v>
      </c>
      <c r="CI69" t="s">
        <v>219</v>
      </c>
      <c r="CJ69" t="s">
        <v>219</v>
      </c>
      <c r="CK69" t="s">
        <v>219</v>
      </c>
      <c r="CL69" t="s">
        <v>219</v>
      </c>
      <c r="CM69" t="s">
        <v>219</v>
      </c>
      <c r="CN69" t="s">
        <v>219</v>
      </c>
      <c r="CO69" t="s">
        <v>219</v>
      </c>
      <c r="CP69" t="s">
        <v>219</v>
      </c>
      <c r="CQ69" t="s">
        <v>219</v>
      </c>
      <c r="CR69" t="s">
        <v>219</v>
      </c>
      <c r="CS69" t="s">
        <v>219</v>
      </c>
      <c r="CT69" t="s">
        <v>219</v>
      </c>
      <c r="CU69" t="s">
        <v>219</v>
      </c>
      <c r="CV69" t="s">
        <v>219</v>
      </c>
      <c r="CW69" t="s">
        <v>219</v>
      </c>
      <c r="CX69" t="s">
        <v>219</v>
      </c>
      <c r="CY69">
        <v>0</v>
      </c>
      <c r="CZ69">
        <v>1</v>
      </c>
      <c r="DA69">
        <v>1</v>
      </c>
      <c r="DB69">
        <v>1</v>
      </c>
      <c r="DC69">
        <v>0</v>
      </c>
      <c r="DD69" t="s">
        <v>219</v>
      </c>
      <c r="DE69" t="s">
        <v>219</v>
      </c>
      <c r="DF69" t="s">
        <v>219</v>
      </c>
      <c r="DG69" t="s">
        <v>219</v>
      </c>
      <c r="DH69">
        <v>0</v>
      </c>
      <c r="DI69">
        <v>1</v>
      </c>
      <c r="DJ69">
        <v>0</v>
      </c>
      <c r="DK69">
        <v>1</v>
      </c>
      <c r="DL69">
        <v>0</v>
      </c>
      <c r="DM69" t="s">
        <v>219</v>
      </c>
      <c r="DN69" t="s">
        <v>219</v>
      </c>
      <c r="DO69" t="s">
        <v>219</v>
      </c>
      <c r="DP69" t="s">
        <v>219</v>
      </c>
      <c r="DQ69" t="s">
        <v>219</v>
      </c>
      <c r="DR69">
        <v>0</v>
      </c>
      <c r="DS69">
        <v>0</v>
      </c>
      <c r="DT69">
        <v>0</v>
      </c>
      <c r="DU69" t="s">
        <v>219</v>
      </c>
      <c r="DV69" t="s">
        <v>219</v>
      </c>
      <c r="DW69" t="s">
        <v>219</v>
      </c>
      <c r="DX69" t="s">
        <v>219</v>
      </c>
      <c r="DY69" t="s">
        <v>219</v>
      </c>
      <c r="DZ69" t="s">
        <v>219</v>
      </c>
      <c r="EA69" t="s">
        <v>219</v>
      </c>
      <c r="EB69" t="s">
        <v>219</v>
      </c>
      <c r="EC69" t="s">
        <v>219</v>
      </c>
      <c r="ED69">
        <v>0</v>
      </c>
      <c r="EE69" t="s">
        <v>219</v>
      </c>
      <c r="EF69" t="s">
        <v>219</v>
      </c>
      <c r="EG69" t="s">
        <v>219</v>
      </c>
      <c r="EH69" t="s">
        <v>219</v>
      </c>
      <c r="EI69" t="s">
        <v>219</v>
      </c>
      <c r="EJ69">
        <v>0</v>
      </c>
      <c r="EK69" t="s">
        <v>219</v>
      </c>
      <c r="EL69" t="s">
        <v>219</v>
      </c>
      <c r="EM69" t="s">
        <v>219</v>
      </c>
      <c r="EN69" t="s">
        <v>219</v>
      </c>
      <c r="EO69" t="s">
        <v>219</v>
      </c>
      <c r="EP69">
        <v>1</v>
      </c>
      <c r="EQ69">
        <v>0</v>
      </c>
      <c r="ER69">
        <v>1</v>
      </c>
      <c r="ES69">
        <v>0</v>
      </c>
      <c r="ET69">
        <v>1</v>
      </c>
      <c r="EU69">
        <v>0</v>
      </c>
      <c r="EV69">
        <v>0</v>
      </c>
      <c r="EW69" t="s">
        <v>219</v>
      </c>
      <c r="EX69" t="s">
        <v>219</v>
      </c>
      <c r="EY69" t="s">
        <v>219</v>
      </c>
      <c r="EZ69" t="s">
        <v>219</v>
      </c>
      <c r="FA69" t="s">
        <v>219</v>
      </c>
      <c r="FB69" t="s">
        <v>219</v>
      </c>
      <c r="FC69">
        <v>1</v>
      </c>
      <c r="FD69">
        <v>0</v>
      </c>
      <c r="FE69">
        <v>1</v>
      </c>
      <c r="FF69">
        <v>0</v>
      </c>
      <c r="FG69">
        <v>0</v>
      </c>
      <c r="FH69" t="s">
        <v>219</v>
      </c>
      <c r="FI69" t="s">
        <v>219</v>
      </c>
      <c r="FJ69" t="s">
        <v>219</v>
      </c>
      <c r="FK69" t="s">
        <v>219</v>
      </c>
      <c r="FL69" t="s">
        <v>219</v>
      </c>
      <c r="FM69" t="s">
        <v>219</v>
      </c>
      <c r="FN69">
        <v>0</v>
      </c>
      <c r="FO69">
        <v>0</v>
      </c>
      <c r="FP69" t="s">
        <v>219</v>
      </c>
      <c r="FQ69" t="s">
        <v>219</v>
      </c>
      <c r="FR69" t="s">
        <v>219</v>
      </c>
      <c r="FS69" t="s">
        <v>219</v>
      </c>
      <c r="FT69" t="s">
        <v>219</v>
      </c>
      <c r="FU69" t="s">
        <v>219</v>
      </c>
      <c r="FV69" t="s">
        <v>219</v>
      </c>
      <c r="FW69" t="s">
        <v>219</v>
      </c>
      <c r="FX69" t="s">
        <v>219</v>
      </c>
      <c r="FY69">
        <v>0</v>
      </c>
      <c r="FZ69">
        <v>0</v>
      </c>
      <c r="GA69" t="s">
        <v>219</v>
      </c>
      <c r="GB69" t="s">
        <v>219</v>
      </c>
      <c r="GC69" t="s">
        <v>219</v>
      </c>
      <c r="GD69" t="s">
        <v>219</v>
      </c>
      <c r="GE69" t="s">
        <v>219</v>
      </c>
      <c r="GF69" t="s">
        <v>219</v>
      </c>
      <c r="GG69" t="s">
        <v>219</v>
      </c>
      <c r="GH69" t="s">
        <v>219</v>
      </c>
      <c r="GI69" t="s">
        <v>219</v>
      </c>
      <c r="GJ69" t="s">
        <v>219</v>
      </c>
      <c r="GK69" t="s">
        <v>219</v>
      </c>
      <c r="GL69" t="s">
        <v>219</v>
      </c>
      <c r="GM69" t="s">
        <v>219</v>
      </c>
      <c r="GN69" t="s">
        <v>219</v>
      </c>
      <c r="GO69" t="s">
        <v>219</v>
      </c>
      <c r="GP69" t="s">
        <v>219</v>
      </c>
      <c r="GQ69" t="s">
        <v>219</v>
      </c>
      <c r="GR69" t="s">
        <v>219</v>
      </c>
      <c r="GS69" t="s">
        <v>219</v>
      </c>
      <c r="GT69" t="s">
        <v>219</v>
      </c>
      <c r="GU69" t="s">
        <v>219</v>
      </c>
      <c r="GV69" t="s">
        <v>219</v>
      </c>
      <c r="GW69" t="s">
        <v>219</v>
      </c>
      <c r="GX69" t="s">
        <v>219</v>
      </c>
      <c r="GY69" t="s">
        <v>219</v>
      </c>
      <c r="GZ69" t="s">
        <v>219</v>
      </c>
      <c r="HA69" t="s">
        <v>219</v>
      </c>
      <c r="HB69" t="s">
        <v>219</v>
      </c>
      <c r="HC69" t="s">
        <v>219</v>
      </c>
      <c r="HD69" t="s">
        <v>219</v>
      </c>
      <c r="HE69" t="s">
        <v>219</v>
      </c>
      <c r="HF69" t="s">
        <v>219</v>
      </c>
      <c r="HG69" t="s">
        <v>219</v>
      </c>
      <c r="HH69" t="s">
        <v>219</v>
      </c>
      <c r="HI69" t="s">
        <v>219</v>
      </c>
      <c r="HJ69">
        <v>0</v>
      </c>
    </row>
    <row r="70" spans="1:218">
      <c r="A70" t="s">
        <v>232</v>
      </c>
      <c r="B70" s="1">
        <v>44244</v>
      </c>
      <c r="C70" s="1">
        <v>44742</v>
      </c>
      <c r="D70">
        <v>1</v>
      </c>
      <c r="E70">
        <v>1</v>
      </c>
      <c r="F70">
        <v>1</v>
      </c>
      <c r="G70">
        <v>0</v>
      </c>
      <c r="H70">
        <v>1</v>
      </c>
      <c r="I70">
        <v>1</v>
      </c>
      <c r="J70">
        <v>0</v>
      </c>
      <c r="K70">
        <v>0</v>
      </c>
      <c r="L70">
        <v>0</v>
      </c>
      <c r="M70">
        <v>1</v>
      </c>
      <c r="N70">
        <v>0</v>
      </c>
      <c r="O70">
        <v>1</v>
      </c>
      <c r="P70">
        <v>0</v>
      </c>
      <c r="Q70">
        <v>0</v>
      </c>
      <c r="R70">
        <v>0</v>
      </c>
      <c r="S70">
        <v>0</v>
      </c>
      <c r="T70">
        <v>1</v>
      </c>
      <c r="U70">
        <v>0</v>
      </c>
      <c r="V70">
        <v>0</v>
      </c>
      <c r="W70">
        <v>1</v>
      </c>
      <c r="X70">
        <v>0</v>
      </c>
      <c r="Y70">
        <v>0</v>
      </c>
      <c r="Z70" t="s">
        <v>219</v>
      </c>
      <c r="AA70" t="s">
        <v>219</v>
      </c>
      <c r="AB70">
        <v>0</v>
      </c>
      <c r="AC70">
        <v>1</v>
      </c>
      <c r="AD70">
        <v>1</v>
      </c>
      <c r="AE70">
        <v>1</v>
      </c>
      <c r="AF70">
        <v>1</v>
      </c>
      <c r="AG70">
        <v>1</v>
      </c>
      <c r="AH70">
        <v>1</v>
      </c>
      <c r="AI70">
        <v>1</v>
      </c>
      <c r="AJ70">
        <v>0</v>
      </c>
      <c r="AK70">
        <v>0</v>
      </c>
      <c r="AL70">
        <v>1</v>
      </c>
      <c r="AM70">
        <v>1</v>
      </c>
      <c r="AN70">
        <v>1</v>
      </c>
      <c r="AO70">
        <v>0</v>
      </c>
      <c r="AP70">
        <v>0</v>
      </c>
      <c r="AQ70">
        <v>1</v>
      </c>
      <c r="AR70">
        <v>1</v>
      </c>
      <c r="AS70">
        <v>0</v>
      </c>
      <c r="AT70">
        <v>0</v>
      </c>
      <c r="AU70">
        <v>1</v>
      </c>
      <c r="AV70">
        <v>1</v>
      </c>
      <c r="AW70">
        <v>0</v>
      </c>
      <c r="AX70">
        <v>1</v>
      </c>
      <c r="AY70">
        <v>1</v>
      </c>
      <c r="AZ70">
        <v>1</v>
      </c>
      <c r="BA70">
        <v>0</v>
      </c>
      <c r="BB70">
        <v>0</v>
      </c>
      <c r="BC70">
        <v>0</v>
      </c>
      <c r="BD70">
        <v>0</v>
      </c>
      <c r="BE70">
        <v>0</v>
      </c>
      <c r="BF70">
        <v>1</v>
      </c>
      <c r="BG70">
        <v>0</v>
      </c>
      <c r="BH70">
        <v>0</v>
      </c>
      <c r="BI70">
        <v>1</v>
      </c>
      <c r="BJ70">
        <v>1</v>
      </c>
      <c r="BK70">
        <v>0</v>
      </c>
      <c r="BL70">
        <v>0</v>
      </c>
      <c r="BM70">
        <v>0</v>
      </c>
      <c r="BN70" t="s">
        <v>219</v>
      </c>
      <c r="BO70" t="s">
        <v>219</v>
      </c>
      <c r="BP70">
        <v>0</v>
      </c>
      <c r="BQ70">
        <v>0</v>
      </c>
      <c r="BR70" t="s">
        <v>219</v>
      </c>
      <c r="BS70" t="s">
        <v>219</v>
      </c>
      <c r="BT70" t="s">
        <v>219</v>
      </c>
      <c r="BU70" t="s">
        <v>219</v>
      </c>
      <c r="BV70" t="s">
        <v>219</v>
      </c>
      <c r="BW70" t="s">
        <v>219</v>
      </c>
      <c r="BX70" t="s">
        <v>219</v>
      </c>
      <c r="BY70" t="s">
        <v>219</v>
      </c>
      <c r="BZ70" t="s">
        <v>219</v>
      </c>
      <c r="CA70" t="s">
        <v>219</v>
      </c>
      <c r="CB70" t="s">
        <v>219</v>
      </c>
      <c r="CC70" t="s">
        <v>219</v>
      </c>
      <c r="CD70" t="s">
        <v>219</v>
      </c>
      <c r="CE70" t="s">
        <v>219</v>
      </c>
      <c r="CF70" t="s">
        <v>219</v>
      </c>
      <c r="CG70" t="s">
        <v>219</v>
      </c>
      <c r="CH70" t="s">
        <v>219</v>
      </c>
      <c r="CI70" t="s">
        <v>219</v>
      </c>
      <c r="CJ70" t="s">
        <v>219</v>
      </c>
      <c r="CK70" t="s">
        <v>219</v>
      </c>
      <c r="CL70" t="s">
        <v>219</v>
      </c>
      <c r="CM70" t="s">
        <v>219</v>
      </c>
      <c r="CN70" t="s">
        <v>219</v>
      </c>
      <c r="CO70" t="s">
        <v>219</v>
      </c>
      <c r="CP70" t="s">
        <v>219</v>
      </c>
      <c r="CQ70" t="s">
        <v>219</v>
      </c>
      <c r="CR70" t="s">
        <v>219</v>
      </c>
      <c r="CS70" t="s">
        <v>219</v>
      </c>
      <c r="CT70" t="s">
        <v>219</v>
      </c>
      <c r="CU70" t="s">
        <v>219</v>
      </c>
      <c r="CV70" t="s">
        <v>219</v>
      </c>
      <c r="CW70" t="s">
        <v>219</v>
      </c>
      <c r="CX70" t="s">
        <v>219</v>
      </c>
      <c r="CY70">
        <v>0</v>
      </c>
      <c r="CZ70">
        <v>1</v>
      </c>
      <c r="DA70">
        <v>1</v>
      </c>
      <c r="DB70">
        <v>1</v>
      </c>
      <c r="DC70">
        <v>0</v>
      </c>
      <c r="DD70" t="s">
        <v>219</v>
      </c>
      <c r="DE70" t="s">
        <v>219</v>
      </c>
      <c r="DF70" t="s">
        <v>219</v>
      </c>
      <c r="DG70" t="s">
        <v>219</v>
      </c>
      <c r="DH70">
        <v>0</v>
      </c>
      <c r="DI70">
        <v>1</v>
      </c>
      <c r="DJ70">
        <v>0</v>
      </c>
      <c r="DK70">
        <v>1</v>
      </c>
      <c r="DL70">
        <v>0</v>
      </c>
      <c r="DM70" t="s">
        <v>219</v>
      </c>
      <c r="DN70" t="s">
        <v>219</v>
      </c>
      <c r="DO70" t="s">
        <v>219</v>
      </c>
      <c r="DP70" t="s">
        <v>219</v>
      </c>
      <c r="DQ70" t="s">
        <v>219</v>
      </c>
      <c r="DR70">
        <v>0</v>
      </c>
      <c r="DS70">
        <v>0</v>
      </c>
      <c r="DT70">
        <v>0</v>
      </c>
      <c r="DU70" t="s">
        <v>219</v>
      </c>
      <c r="DV70" t="s">
        <v>219</v>
      </c>
      <c r="DW70" t="s">
        <v>219</v>
      </c>
      <c r="DX70" t="s">
        <v>219</v>
      </c>
      <c r="DY70" t="s">
        <v>219</v>
      </c>
      <c r="DZ70" t="s">
        <v>219</v>
      </c>
      <c r="EA70" t="s">
        <v>219</v>
      </c>
      <c r="EB70" t="s">
        <v>219</v>
      </c>
      <c r="EC70" t="s">
        <v>219</v>
      </c>
      <c r="ED70">
        <v>0</v>
      </c>
      <c r="EE70" t="s">
        <v>219</v>
      </c>
      <c r="EF70" t="s">
        <v>219</v>
      </c>
      <c r="EG70" t="s">
        <v>219</v>
      </c>
      <c r="EH70" t="s">
        <v>219</v>
      </c>
      <c r="EI70" t="s">
        <v>219</v>
      </c>
      <c r="EJ70">
        <v>0</v>
      </c>
      <c r="EK70" t="s">
        <v>219</v>
      </c>
      <c r="EL70" t="s">
        <v>219</v>
      </c>
      <c r="EM70" t="s">
        <v>219</v>
      </c>
      <c r="EN70" t="s">
        <v>219</v>
      </c>
      <c r="EO70" t="s">
        <v>219</v>
      </c>
      <c r="EP70">
        <v>1</v>
      </c>
      <c r="EQ70">
        <v>0</v>
      </c>
      <c r="ER70">
        <v>1</v>
      </c>
      <c r="ES70">
        <v>0</v>
      </c>
      <c r="ET70">
        <v>1</v>
      </c>
      <c r="EU70">
        <v>0</v>
      </c>
      <c r="EV70">
        <v>0</v>
      </c>
      <c r="EW70" t="s">
        <v>219</v>
      </c>
      <c r="EX70" t="s">
        <v>219</v>
      </c>
      <c r="EY70" t="s">
        <v>219</v>
      </c>
      <c r="EZ70" t="s">
        <v>219</v>
      </c>
      <c r="FA70" t="s">
        <v>219</v>
      </c>
      <c r="FB70" t="s">
        <v>219</v>
      </c>
      <c r="FC70">
        <v>1</v>
      </c>
      <c r="FD70">
        <v>0</v>
      </c>
      <c r="FE70">
        <v>1</v>
      </c>
      <c r="FF70">
        <v>0</v>
      </c>
      <c r="FG70">
        <v>0</v>
      </c>
      <c r="FH70" t="s">
        <v>219</v>
      </c>
      <c r="FI70" t="s">
        <v>219</v>
      </c>
      <c r="FJ70" t="s">
        <v>219</v>
      </c>
      <c r="FK70" t="s">
        <v>219</v>
      </c>
      <c r="FL70" t="s">
        <v>219</v>
      </c>
      <c r="FM70" t="s">
        <v>219</v>
      </c>
      <c r="FN70">
        <v>0</v>
      </c>
      <c r="FO70">
        <v>0</v>
      </c>
      <c r="FP70" t="s">
        <v>219</v>
      </c>
      <c r="FQ70" t="s">
        <v>219</v>
      </c>
      <c r="FR70" t="s">
        <v>219</v>
      </c>
      <c r="FS70" t="s">
        <v>219</v>
      </c>
      <c r="FT70" t="s">
        <v>219</v>
      </c>
      <c r="FU70" t="s">
        <v>219</v>
      </c>
      <c r="FV70" t="s">
        <v>219</v>
      </c>
      <c r="FW70" t="s">
        <v>219</v>
      </c>
      <c r="FX70" t="s">
        <v>219</v>
      </c>
      <c r="FY70">
        <v>0</v>
      </c>
      <c r="FZ70">
        <v>0</v>
      </c>
      <c r="GA70" t="s">
        <v>219</v>
      </c>
      <c r="GB70" t="s">
        <v>219</v>
      </c>
      <c r="GC70" t="s">
        <v>219</v>
      </c>
      <c r="GD70" t="s">
        <v>219</v>
      </c>
      <c r="GE70" t="s">
        <v>219</v>
      </c>
      <c r="GF70" t="s">
        <v>219</v>
      </c>
      <c r="GG70" t="s">
        <v>219</v>
      </c>
      <c r="GH70" t="s">
        <v>219</v>
      </c>
      <c r="GI70" t="s">
        <v>219</v>
      </c>
      <c r="GJ70" t="s">
        <v>219</v>
      </c>
      <c r="GK70" t="s">
        <v>219</v>
      </c>
      <c r="GL70" t="s">
        <v>219</v>
      </c>
      <c r="GM70" t="s">
        <v>219</v>
      </c>
      <c r="GN70" t="s">
        <v>219</v>
      </c>
      <c r="GO70" t="s">
        <v>219</v>
      </c>
      <c r="GP70" t="s">
        <v>219</v>
      </c>
      <c r="GQ70" t="s">
        <v>219</v>
      </c>
      <c r="GR70" t="s">
        <v>219</v>
      </c>
      <c r="GS70" t="s">
        <v>219</v>
      </c>
      <c r="GT70" t="s">
        <v>219</v>
      </c>
      <c r="GU70" t="s">
        <v>219</v>
      </c>
      <c r="GV70" t="s">
        <v>219</v>
      </c>
      <c r="GW70" t="s">
        <v>219</v>
      </c>
      <c r="GX70" t="s">
        <v>219</v>
      </c>
      <c r="GY70" t="s">
        <v>219</v>
      </c>
      <c r="GZ70" t="s">
        <v>219</v>
      </c>
      <c r="HA70" t="s">
        <v>219</v>
      </c>
      <c r="HB70" t="s">
        <v>219</v>
      </c>
      <c r="HC70" t="s">
        <v>219</v>
      </c>
      <c r="HD70" t="s">
        <v>219</v>
      </c>
      <c r="HE70" t="s">
        <v>219</v>
      </c>
      <c r="HF70" t="s">
        <v>219</v>
      </c>
      <c r="HG70" t="s">
        <v>219</v>
      </c>
      <c r="HH70" t="s">
        <v>219</v>
      </c>
      <c r="HI70" t="s">
        <v>219</v>
      </c>
      <c r="HJ70">
        <v>0</v>
      </c>
    </row>
    <row r="71" spans="1:218">
      <c r="A71" t="s">
        <v>232</v>
      </c>
      <c r="B71" s="1">
        <v>44743</v>
      </c>
      <c r="C71" s="1">
        <v>44767</v>
      </c>
      <c r="D71">
        <v>1</v>
      </c>
      <c r="E71">
        <v>1</v>
      </c>
      <c r="F71">
        <v>1</v>
      </c>
      <c r="G71">
        <v>0</v>
      </c>
      <c r="H71">
        <v>1</v>
      </c>
      <c r="I71">
        <v>1</v>
      </c>
      <c r="J71">
        <v>0</v>
      </c>
      <c r="K71">
        <v>0</v>
      </c>
      <c r="L71">
        <v>0</v>
      </c>
      <c r="M71">
        <v>1</v>
      </c>
      <c r="N71">
        <v>0</v>
      </c>
      <c r="O71">
        <v>1</v>
      </c>
      <c r="P71">
        <v>1</v>
      </c>
      <c r="Q71">
        <v>0</v>
      </c>
      <c r="R71">
        <v>0</v>
      </c>
      <c r="S71">
        <v>0</v>
      </c>
      <c r="T71">
        <v>1</v>
      </c>
      <c r="U71">
        <v>0</v>
      </c>
      <c r="V71">
        <v>0</v>
      </c>
      <c r="W71">
        <v>1</v>
      </c>
      <c r="X71">
        <v>0</v>
      </c>
      <c r="Y71">
        <v>0</v>
      </c>
      <c r="Z71" t="s">
        <v>219</v>
      </c>
      <c r="AA71" t="s">
        <v>219</v>
      </c>
      <c r="AB71">
        <v>0</v>
      </c>
      <c r="AC71">
        <v>1</v>
      </c>
      <c r="AD71">
        <v>1</v>
      </c>
      <c r="AE71">
        <v>1</v>
      </c>
      <c r="AF71">
        <v>1</v>
      </c>
      <c r="AG71">
        <v>1</v>
      </c>
      <c r="AH71">
        <v>1</v>
      </c>
      <c r="AI71">
        <v>1</v>
      </c>
      <c r="AJ71">
        <v>0</v>
      </c>
      <c r="AK71">
        <v>0</v>
      </c>
      <c r="AL71">
        <v>1</v>
      </c>
      <c r="AM71">
        <v>1</v>
      </c>
      <c r="AN71">
        <v>1</v>
      </c>
      <c r="AO71">
        <v>0</v>
      </c>
      <c r="AP71">
        <v>0</v>
      </c>
      <c r="AQ71">
        <v>1</v>
      </c>
      <c r="AR71">
        <v>1</v>
      </c>
      <c r="AS71">
        <v>0</v>
      </c>
      <c r="AT71">
        <v>0</v>
      </c>
      <c r="AU71">
        <v>1</v>
      </c>
      <c r="AV71">
        <v>1</v>
      </c>
      <c r="AW71">
        <v>0</v>
      </c>
      <c r="AX71">
        <v>1</v>
      </c>
      <c r="AY71">
        <v>1</v>
      </c>
      <c r="AZ71">
        <v>1</v>
      </c>
      <c r="BA71">
        <v>0</v>
      </c>
      <c r="BB71">
        <v>0</v>
      </c>
      <c r="BC71">
        <v>0</v>
      </c>
      <c r="BD71">
        <v>0</v>
      </c>
      <c r="BE71">
        <v>0</v>
      </c>
      <c r="BF71">
        <v>1</v>
      </c>
      <c r="BG71">
        <v>0</v>
      </c>
      <c r="BH71">
        <v>0</v>
      </c>
      <c r="BI71">
        <v>1</v>
      </c>
      <c r="BJ71">
        <v>1</v>
      </c>
      <c r="BK71">
        <v>0</v>
      </c>
      <c r="BL71">
        <v>0</v>
      </c>
      <c r="BM71">
        <v>0</v>
      </c>
      <c r="BN71" t="s">
        <v>219</v>
      </c>
      <c r="BO71" t="s">
        <v>219</v>
      </c>
      <c r="BP71">
        <v>0</v>
      </c>
      <c r="BQ71">
        <v>0</v>
      </c>
      <c r="BR71" t="s">
        <v>219</v>
      </c>
      <c r="BS71" t="s">
        <v>219</v>
      </c>
      <c r="BT71" t="s">
        <v>219</v>
      </c>
      <c r="BU71" t="s">
        <v>219</v>
      </c>
      <c r="BV71" t="s">
        <v>219</v>
      </c>
      <c r="BW71" t="s">
        <v>219</v>
      </c>
      <c r="BX71" t="s">
        <v>219</v>
      </c>
      <c r="BY71" t="s">
        <v>219</v>
      </c>
      <c r="BZ71" t="s">
        <v>219</v>
      </c>
      <c r="CA71" t="s">
        <v>219</v>
      </c>
      <c r="CB71" t="s">
        <v>219</v>
      </c>
      <c r="CC71" t="s">
        <v>219</v>
      </c>
      <c r="CD71" t="s">
        <v>219</v>
      </c>
      <c r="CE71" t="s">
        <v>219</v>
      </c>
      <c r="CF71" t="s">
        <v>219</v>
      </c>
      <c r="CG71" t="s">
        <v>219</v>
      </c>
      <c r="CH71" t="s">
        <v>219</v>
      </c>
      <c r="CI71" t="s">
        <v>219</v>
      </c>
      <c r="CJ71" t="s">
        <v>219</v>
      </c>
      <c r="CK71" t="s">
        <v>219</v>
      </c>
      <c r="CL71" t="s">
        <v>219</v>
      </c>
      <c r="CM71" t="s">
        <v>219</v>
      </c>
      <c r="CN71" t="s">
        <v>219</v>
      </c>
      <c r="CO71" t="s">
        <v>219</v>
      </c>
      <c r="CP71" t="s">
        <v>219</v>
      </c>
      <c r="CQ71" t="s">
        <v>219</v>
      </c>
      <c r="CR71" t="s">
        <v>219</v>
      </c>
      <c r="CS71" t="s">
        <v>219</v>
      </c>
      <c r="CT71" t="s">
        <v>219</v>
      </c>
      <c r="CU71" t="s">
        <v>219</v>
      </c>
      <c r="CV71" t="s">
        <v>219</v>
      </c>
      <c r="CW71" t="s">
        <v>219</v>
      </c>
      <c r="CX71" t="s">
        <v>219</v>
      </c>
      <c r="CY71">
        <v>0</v>
      </c>
      <c r="CZ71">
        <v>1</v>
      </c>
      <c r="DA71">
        <v>1</v>
      </c>
      <c r="DB71">
        <v>1</v>
      </c>
      <c r="DC71">
        <v>0</v>
      </c>
      <c r="DD71" t="s">
        <v>219</v>
      </c>
      <c r="DE71" t="s">
        <v>219</v>
      </c>
      <c r="DF71" t="s">
        <v>219</v>
      </c>
      <c r="DG71" t="s">
        <v>219</v>
      </c>
      <c r="DH71">
        <v>0</v>
      </c>
      <c r="DI71">
        <v>1</v>
      </c>
      <c r="DJ71">
        <v>0</v>
      </c>
      <c r="DK71">
        <v>1</v>
      </c>
      <c r="DL71">
        <v>0</v>
      </c>
      <c r="DM71" t="s">
        <v>219</v>
      </c>
      <c r="DN71" t="s">
        <v>219</v>
      </c>
      <c r="DO71" t="s">
        <v>219</v>
      </c>
      <c r="DP71" t="s">
        <v>219</v>
      </c>
      <c r="DQ71" t="s">
        <v>219</v>
      </c>
      <c r="DR71">
        <v>0</v>
      </c>
      <c r="DS71">
        <v>0</v>
      </c>
      <c r="DT71">
        <v>0</v>
      </c>
      <c r="DU71" t="s">
        <v>219</v>
      </c>
      <c r="DV71" t="s">
        <v>219</v>
      </c>
      <c r="DW71" t="s">
        <v>219</v>
      </c>
      <c r="DX71" t="s">
        <v>219</v>
      </c>
      <c r="DY71" t="s">
        <v>219</v>
      </c>
      <c r="DZ71" t="s">
        <v>219</v>
      </c>
      <c r="EA71" t="s">
        <v>219</v>
      </c>
      <c r="EB71" t="s">
        <v>219</v>
      </c>
      <c r="EC71" t="s">
        <v>219</v>
      </c>
      <c r="ED71">
        <v>0</v>
      </c>
      <c r="EE71" t="s">
        <v>219</v>
      </c>
      <c r="EF71" t="s">
        <v>219</v>
      </c>
      <c r="EG71" t="s">
        <v>219</v>
      </c>
      <c r="EH71" t="s">
        <v>219</v>
      </c>
      <c r="EI71" t="s">
        <v>219</v>
      </c>
      <c r="EJ71">
        <v>0</v>
      </c>
      <c r="EK71" t="s">
        <v>219</v>
      </c>
      <c r="EL71" t="s">
        <v>219</v>
      </c>
      <c r="EM71" t="s">
        <v>219</v>
      </c>
      <c r="EN71" t="s">
        <v>219</v>
      </c>
      <c r="EO71" t="s">
        <v>219</v>
      </c>
      <c r="EP71">
        <v>1</v>
      </c>
      <c r="EQ71">
        <v>0</v>
      </c>
      <c r="ER71">
        <v>1</v>
      </c>
      <c r="ES71">
        <v>0</v>
      </c>
      <c r="ET71">
        <v>1</v>
      </c>
      <c r="EU71">
        <v>0</v>
      </c>
      <c r="EV71">
        <v>0</v>
      </c>
      <c r="EW71" t="s">
        <v>219</v>
      </c>
      <c r="EX71" t="s">
        <v>219</v>
      </c>
      <c r="EY71" t="s">
        <v>219</v>
      </c>
      <c r="EZ71" t="s">
        <v>219</v>
      </c>
      <c r="FA71" t="s">
        <v>219</v>
      </c>
      <c r="FB71" t="s">
        <v>219</v>
      </c>
      <c r="FC71">
        <v>1</v>
      </c>
      <c r="FD71">
        <v>0</v>
      </c>
      <c r="FE71">
        <v>1</v>
      </c>
      <c r="FF71">
        <v>0</v>
      </c>
      <c r="FG71">
        <v>1</v>
      </c>
      <c r="FH71">
        <v>0</v>
      </c>
      <c r="FI71">
        <v>0</v>
      </c>
      <c r="FJ71">
        <v>0</v>
      </c>
      <c r="FK71">
        <v>0</v>
      </c>
      <c r="FL71">
        <v>1</v>
      </c>
      <c r="FM71">
        <v>0</v>
      </c>
      <c r="FN71">
        <v>0</v>
      </c>
      <c r="FO71">
        <v>0</v>
      </c>
      <c r="FP71" t="s">
        <v>219</v>
      </c>
      <c r="FQ71" t="s">
        <v>219</v>
      </c>
      <c r="FR71" t="s">
        <v>219</v>
      </c>
      <c r="FS71" t="s">
        <v>219</v>
      </c>
      <c r="FT71" t="s">
        <v>219</v>
      </c>
      <c r="FU71" t="s">
        <v>219</v>
      </c>
      <c r="FV71" t="s">
        <v>219</v>
      </c>
      <c r="FW71" t="s">
        <v>219</v>
      </c>
      <c r="FX71" t="s">
        <v>219</v>
      </c>
      <c r="FY71">
        <v>0</v>
      </c>
      <c r="FZ71">
        <v>0</v>
      </c>
      <c r="GA71" t="s">
        <v>219</v>
      </c>
      <c r="GB71" t="s">
        <v>219</v>
      </c>
      <c r="GC71" t="s">
        <v>219</v>
      </c>
      <c r="GD71" t="s">
        <v>219</v>
      </c>
      <c r="GE71" t="s">
        <v>219</v>
      </c>
      <c r="GF71" t="s">
        <v>219</v>
      </c>
      <c r="GG71" t="s">
        <v>219</v>
      </c>
      <c r="GH71" t="s">
        <v>219</v>
      </c>
      <c r="GI71" t="s">
        <v>219</v>
      </c>
      <c r="GJ71" t="s">
        <v>219</v>
      </c>
      <c r="GK71" t="s">
        <v>219</v>
      </c>
      <c r="GL71" t="s">
        <v>219</v>
      </c>
      <c r="GM71" t="s">
        <v>219</v>
      </c>
      <c r="GN71" t="s">
        <v>219</v>
      </c>
      <c r="GO71" t="s">
        <v>219</v>
      </c>
      <c r="GP71" t="s">
        <v>219</v>
      </c>
      <c r="GQ71" t="s">
        <v>219</v>
      </c>
      <c r="GR71" t="s">
        <v>219</v>
      </c>
      <c r="GS71" t="s">
        <v>219</v>
      </c>
      <c r="GT71" t="s">
        <v>219</v>
      </c>
      <c r="GU71" t="s">
        <v>219</v>
      </c>
      <c r="GV71" t="s">
        <v>219</v>
      </c>
      <c r="GW71" t="s">
        <v>219</v>
      </c>
      <c r="GX71" t="s">
        <v>219</v>
      </c>
      <c r="GY71" t="s">
        <v>219</v>
      </c>
      <c r="GZ71" t="s">
        <v>219</v>
      </c>
      <c r="HA71" t="s">
        <v>219</v>
      </c>
      <c r="HB71" t="s">
        <v>219</v>
      </c>
      <c r="HC71" t="s">
        <v>219</v>
      </c>
      <c r="HD71" t="s">
        <v>219</v>
      </c>
      <c r="HE71" t="s">
        <v>219</v>
      </c>
      <c r="HF71" t="s">
        <v>219</v>
      </c>
      <c r="HG71" t="s">
        <v>219</v>
      </c>
      <c r="HH71" t="s">
        <v>219</v>
      </c>
      <c r="HI71" t="s">
        <v>219</v>
      </c>
      <c r="HJ71">
        <v>0</v>
      </c>
    </row>
    <row r="72" spans="1:218">
      <c r="A72" t="s">
        <v>232</v>
      </c>
      <c r="B72" s="1">
        <v>44768</v>
      </c>
      <c r="C72" s="1">
        <v>44866</v>
      </c>
      <c r="D72">
        <v>1</v>
      </c>
      <c r="E72">
        <v>1</v>
      </c>
      <c r="F72">
        <v>1</v>
      </c>
      <c r="G72">
        <v>0</v>
      </c>
      <c r="H72">
        <v>1</v>
      </c>
      <c r="I72">
        <v>1</v>
      </c>
      <c r="J72">
        <v>0</v>
      </c>
      <c r="K72">
        <v>0</v>
      </c>
      <c r="L72">
        <v>0</v>
      </c>
      <c r="M72">
        <v>1</v>
      </c>
      <c r="N72">
        <v>0</v>
      </c>
      <c r="O72">
        <v>1</v>
      </c>
      <c r="P72">
        <v>1</v>
      </c>
      <c r="Q72">
        <v>0</v>
      </c>
      <c r="R72">
        <v>0</v>
      </c>
      <c r="S72">
        <v>0</v>
      </c>
      <c r="T72">
        <v>1</v>
      </c>
      <c r="U72">
        <v>0</v>
      </c>
      <c r="V72">
        <v>0</v>
      </c>
      <c r="W72">
        <v>1</v>
      </c>
      <c r="X72">
        <v>0</v>
      </c>
      <c r="Y72">
        <v>0</v>
      </c>
      <c r="Z72" t="s">
        <v>219</v>
      </c>
      <c r="AA72" t="s">
        <v>219</v>
      </c>
      <c r="AB72">
        <v>0</v>
      </c>
      <c r="AC72">
        <v>1</v>
      </c>
      <c r="AD72">
        <v>1</v>
      </c>
      <c r="AE72">
        <v>1</v>
      </c>
      <c r="AF72">
        <v>1</v>
      </c>
      <c r="AG72">
        <v>1</v>
      </c>
      <c r="AH72">
        <v>1</v>
      </c>
      <c r="AI72">
        <v>1</v>
      </c>
      <c r="AJ72">
        <v>0</v>
      </c>
      <c r="AK72">
        <v>0</v>
      </c>
      <c r="AL72">
        <v>1</v>
      </c>
      <c r="AM72">
        <v>1</v>
      </c>
      <c r="AN72">
        <v>1</v>
      </c>
      <c r="AO72">
        <v>0</v>
      </c>
      <c r="AP72">
        <v>0</v>
      </c>
      <c r="AQ72">
        <v>1</v>
      </c>
      <c r="AR72">
        <v>1</v>
      </c>
      <c r="AS72">
        <v>0</v>
      </c>
      <c r="AT72">
        <v>0</v>
      </c>
      <c r="AU72">
        <v>1</v>
      </c>
      <c r="AV72">
        <v>1</v>
      </c>
      <c r="AW72">
        <v>0</v>
      </c>
      <c r="AX72">
        <v>1</v>
      </c>
      <c r="AY72">
        <v>1</v>
      </c>
      <c r="AZ72">
        <v>1</v>
      </c>
      <c r="BA72">
        <v>0</v>
      </c>
      <c r="BB72">
        <v>0</v>
      </c>
      <c r="BC72">
        <v>0</v>
      </c>
      <c r="BD72">
        <v>0</v>
      </c>
      <c r="BE72">
        <v>0</v>
      </c>
      <c r="BF72">
        <v>1</v>
      </c>
      <c r="BG72">
        <v>0</v>
      </c>
      <c r="BH72">
        <v>0</v>
      </c>
      <c r="BI72">
        <v>1</v>
      </c>
      <c r="BJ72">
        <v>1</v>
      </c>
      <c r="BK72">
        <v>0</v>
      </c>
      <c r="BL72">
        <v>0</v>
      </c>
      <c r="BM72">
        <v>0</v>
      </c>
      <c r="BN72" t="s">
        <v>219</v>
      </c>
      <c r="BO72" t="s">
        <v>219</v>
      </c>
      <c r="BP72">
        <v>0</v>
      </c>
      <c r="BQ72">
        <v>0</v>
      </c>
      <c r="BR72" t="s">
        <v>219</v>
      </c>
      <c r="BS72" t="s">
        <v>219</v>
      </c>
      <c r="BT72" t="s">
        <v>219</v>
      </c>
      <c r="BU72" t="s">
        <v>219</v>
      </c>
      <c r="BV72" t="s">
        <v>219</v>
      </c>
      <c r="BW72" t="s">
        <v>219</v>
      </c>
      <c r="BX72" t="s">
        <v>219</v>
      </c>
      <c r="BY72" t="s">
        <v>219</v>
      </c>
      <c r="BZ72" t="s">
        <v>219</v>
      </c>
      <c r="CA72" t="s">
        <v>219</v>
      </c>
      <c r="CB72" t="s">
        <v>219</v>
      </c>
      <c r="CC72" t="s">
        <v>219</v>
      </c>
      <c r="CD72" t="s">
        <v>219</v>
      </c>
      <c r="CE72" t="s">
        <v>219</v>
      </c>
      <c r="CF72" t="s">
        <v>219</v>
      </c>
      <c r="CG72" t="s">
        <v>219</v>
      </c>
      <c r="CH72" t="s">
        <v>219</v>
      </c>
      <c r="CI72" t="s">
        <v>219</v>
      </c>
      <c r="CJ72" t="s">
        <v>219</v>
      </c>
      <c r="CK72" t="s">
        <v>219</v>
      </c>
      <c r="CL72" t="s">
        <v>219</v>
      </c>
      <c r="CM72" t="s">
        <v>219</v>
      </c>
      <c r="CN72" t="s">
        <v>219</v>
      </c>
      <c r="CO72" t="s">
        <v>219</v>
      </c>
      <c r="CP72" t="s">
        <v>219</v>
      </c>
      <c r="CQ72" t="s">
        <v>219</v>
      </c>
      <c r="CR72" t="s">
        <v>219</v>
      </c>
      <c r="CS72" t="s">
        <v>219</v>
      </c>
      <c r="CT72" t="s">
        <v>219</v>
      </c>
      <c r="CU72" t="s">
        <v>219</v>
      </c>
      <c r="CV72" t="s">
        <v>219</v>
      </c>
      <c r="CW72" t="s">
        <v>219</v>
      </c>
      <c r="CX72" t="s">
        <v>219</v>
      </c>
      <c r="CY72">
        <v>0</v>
      </c>
      <c r="CZ72">
        <v>1</v>
      </c>
      <c r="DA72">
        <v>1</v>
      </c>
      <c r="DB72">
        <v>1</v>
      </c>
      <c r="DC72">
        <v>0</v>
      </c>
      <c r="DD72" t="s">
        <v>219</v>
      </c>
      <c r="DE72" t="s">
        <v>219</v>
      </c>
      <c r="DF72" t="s">
        <v>219</v>
      </c>
      <c r="DG72" t="s">
        <v>219</v>
      </c>
      <c r="DH72">
        <v>0</v>
      </c>
      <c r="DI72">
        <v>1</v>
      </c>
      <c r="DJ72">
        <v>0</v>
      </c>
      <c r="DK72">
        <v>1</v>
      </c>
      <c r="DL72">
        <v>0</v>
      </c>
      <c r="DM72" t="s">
        <v>219</v>
      </c>
      <c r="DN72" t="s">
        <v>219</v>
      </c>
      <c r="DO72" t="s">
        <v>219</v>
      </c>
      <c r="DP72" t="s">
        <v>219</v>
      </c>
      <c r="DQ72" t="s">
        <v>219</v>
      </c>
      <c r="DR72">
        <v>0</v>
      </c>
      <c r="DS72">
        <v>0</v>
      </c>
      <c r="DT72">
        <v>0</v>
      </c>
      <c r="DU72" t="s">
        <v>219</v>
      </c>
      <c r="DV72" t="s">
        <v>219</v>
      </c>
      <c r="DW72" t="s">
        <v>219</v>
      </c>
      <c r="DX72" t="s">
        <v>219</v>
      </c>
      <c r="DY72" t="s">
        <v>219</v>
      </c>
      <c r="DZ72" t="s">
        <v>219</v>
      </c>
      <c r="EA72" t="s">
        <v>219</v>
      </c>
      <c r="EB72" t="s">
        <v>219</v>
      </c>
      <c r="EC72" t="s">
        <v>219</v>
      </c>
      <c r="ED72">
        <v>0</v>
      </c>
      <c r="EE72" t="s">
        <v>219</v>
      </c>
      <c r="EF72" t="s">
        <v>219</v>
      </c>
      <c r="EG72" t="s">
        <v>219</v>
      </c>
      <c r="EH72" t="s">
        <v>219</v>
      </c>
      <c r="EI72" t="s">
        <v>219</v>
      </c>
      <c r="EJ72">
        <v>0</v>
      </c>
      <c r="EK72" t="s">
        <v>219</v>
      </c>
      <c r="EL72" t="s">
        <v>219</v>
      </c>
      <c r="EM72" t="s">
        <v>219</v>
      </c>
      <c r="EN72" t="s">
        <v>219</v>
      </c>
      <c r="EO72" t="s">
        <v>219</v>
      </c>
      <c r="EP72">
        <v>1</v>
      </c>
      <c r="EQ72">
        <v>0</v>
      </c>
      <c r="ER72">
        <v>1</v>
      </c>
      <c r="ES72">
        <v>0</v>
      </c>
      <c r="ET72">
        <v>1</v>
      </c>
      <c r="EU72">
        <v>0</v>
      </c>
      <c r="EV72">
        <v>0</v>
      </c>
      <c r="EW72" t="s">
        <v>219</v>
      </c>
      <c r="EX72" t="s">
        <v>219</v>
      </c>
      <c r="EY72" t="s">
        <v>219</v>
      </c>
      <c r="EZ72" t="s">
        <v>219</v>
      </c>
      <c r="FA72" t="s">
        <v>219</v>
      </c>
      <c r="FB72" t="s">
        <v>219</v>
      </c>
      <c r="FC72">
        <v>1</v>
      </c>
      <c r="FD72">
        <v>0</v>
      </c>
      <c r="FE72">
        <v>1</v>
      </c>
      <c r="FF72">
        <v>0</v>
      </c>
      <c r="FG72">
        <v>1</v>
      </c>
      <c r="FH72">
        <v>0</v>
      </c>
      <c r="FI72">
        <v>0</v>
      </c>
      <c r="FJ72">
        <v>0</v>
      </c>
      <c r="FK72">
        <v>0</v>
      </c>
      <c r="FL72">
        <v>1</v>
      </c>
      <c r="FM72">
        <v>0</v>
      </c>
      <c r="FN72">
        <v>0</v>
      </c>
      <c r="FO72">
        <v>0</v>
      </c>
      <c r="FP72" t="s">
        <v>219</v>
      </c>
      <c r="FQ72" t="s">
        <v>219</v>
      </c>
      <c r="FR72" t="s">
        <v>219</v>
      </c>
      <c r="FS72" t="s">
        <v>219</v>
      </c>
      <c r="FT72" t="s">
        <v>219</v>
      </c>
      <c r="FU72" t="s">
        <v>219</v>
      </c>
      <c r="FV72" t="s">
        <v>219</v>
      </c>
      <c r="FW72" t="s">
        <v>219</v>
      </c>
      <c r="FX72" t="s">
        <v>219</v>
      </c>
      <c r="FY72">
        <v>0</v>
      </c>
      <c r="FZ72">
        <v>0</v>
      </c>
      <c r="GA72" t="s">
        <v>219</v>
      </c>
      <c r="GB72" t="s">
        <v>219</v>
      </c>
      <c r="GC72" t="s">
        <v>219</v>
      </c>
      <c r="GD72" t="s">
        <v>219</v>
      </c>
      <c r="GE72" t="s">
        <v>219</v>
      </c>
      <c r="GF72" t="s">
        <v>219</v>
      </c>
      <c r="GG72" t="s">
        <v>219</v>
      </c>
      <c r="GH72" t="s">
        <v>219</v>
      </c>
      <c r="GI72" t="s">
        <v>219</v>
      </c>
      <c r="GJ72" t="s">
        <v>219</v>
      </c>
      <c r="GK72" t="s">
        <v>219</v>
      </c>
      <c r="GL72" t="s">
        <v>219</v>
      </c>
      <c r="GM72" t="s">
        <v>219</v>
      </c>
      <c r="GN72" t="s">
        <v>219</v>
      </c>
      <c r="GO72" t="s">
        <v>219</v>
      </c>
      <c r="GP72" t="s">
        <v>219</v>
      </c>
      <c r="GQ72" t="s">
        <v>219</v>
      </c>
      <c r="GR72" t="s">
        <v>219</v>
      </c>
      <c r="GS72" t="s">
        <v>219</v>
      </c>
      <c r="GT72" t="s">
        <v>219</v>
      </c>
      <c r="GU72" t="s">
        <v>219</v>
      </c>
      <c r="GV72" t="s">
        <v>219</v>
      </c>
      <c r="GW72" t="s">
        <v>219</v>
      </c>
      <c r="GX72" t="s">
        <v>219</v>
      </c>
      <c r="GY72" t="s">
        <v>219</v>
      </c>
      <c r="GZ72" t="s">
        <v>219</v>
      </c>
      <c r="HA72" t="s">
        <v>219</v>
      </c>
      <c r="HB72" t="s">
        <v>219</v>
      </c>
      <c r="HC72" t="s">
        <v>219</v>
      </c>
      <c r="HD72" t="s">
        <v>219</v>
      </c>
      <c r="HE72" t="s">
        <v>219</v>
      </c>
      <c r="HF72" t="s">
        <v>219</v>
      </c>
      <c r="HG72" t="s">
        <v>219</v>
      </c>
      <c r="HH72" t="s">
        <v>219</v>
      </c>
      <c r="HI72" t="s">
        <v>219</v>
      </c>
      <c r="HJ72">
        <v>0</v>
      </c>
    </row>
    <row r="73" spans="1:218">
      <c r="A73" t="s">
        <v>233</v>
      </c>
      <c r="B73" s="1">
        <v>43678</v>
      </c>
      <c r="C73" s="1">
        <v>44012</v>
      </c>
      <c r="D73">
        <v>1</v>
      </c>
      <c r="E73">
        <v>1</v>
      </c>
      <c r="F73">
        <v>0</v>
      </c>
      <c r="G73">
        <v>1</v>
      </c>
      <c r="H73">
        <v>1</v>
      </c>
      <c r="I73">
        <v>1</v>
      </c>
      <c r="J73">
        <v>0</v>
      </c>
      <c r="K73">
        <v>0</v>
      </c>
      <c r="L73">
        <v>0</v>
      </c>
      <c r="M73">
        <v>1</v>
      </c>
      <c r="N73">
        <v>1</v>
      </c>
      <c r="O73">
        <v>0</v>
      </c>
      <c r="P73">
        <v>0</v>
      </c>
      <c r="Q73">
        <v>0</v>
      </c>
      <c r="R73">
        <v>0</v>
      </c>
      <c r="S73">
        <v>0</v>
      </c>
      <c r="T73">
        <v>1</v>
      </c>
      <c r="U73">
        <v>0</v>
      </c>
      <c r="V73">
        <v>0</v>
      </c>
      <c r="W73">
        <v>1</v>
      </c>
      <c r="X73">
        <v>0</v>
      </c>
      <c r="Y73">
        <v>0</v>
      </c>
      <c r="Z73" t="s">
        <v>219</v>
      </c>
      <c r="AA73" t="s">
        <v>219</v>
      </c>
      <c r="AB73">
        <v>0</v>
      </c>
      <c r="AC73">
        <v>1</v>
      </c>
      <c r="AD73">
        <v>1</v>
      </c>
      <c r="AE73">
        <v>0</v>
      </c>
      <c r="AF73">
        <v>0</v>
      </c>
      <c r="AG73">
        <v>1</v>
      </c>
      <c r="AH73">
        <v>1</v>
      </c>
      <c r="AI73">
        <v>0</v>
      </c>
      <c r="AJ73">
        <v>1</v>
      </c>
      <c r="AK73">
        <v>0</v>
      </c>
      <c r="AL73">
        <v>0</v>
      </c>
      <c r="AM73">
        <v>1</v>
      </c>
      <c r="AN73">
        <v>1</v>
      </c>
      <c r="AO73">
        <v>0</v>
      </c>
      <c r="AP73">
        <v>0</v>
      </c>
      <c r="AQ73">
        <v>0</v>
      </c>
      <c r="AR73">
        <v>0</v>
      </c>
      <c r="AS73">
        <v>0</v>
      </c>
      <c r="AT73">
        <v>0</v>
      </c>
      <c r="AU73">
        <v>0</v>
      </c>
      <c r="AV73" t="s">
        <v>219</v>
      </c>
      <c r="AW73" t="s">
        <v>219</v>
      </c>
      <c r="AX73">
        <v>1</v>
      </c>
      <c r="AY73">
        <v>0</v>
      </c>
      <c r="AZ73">
        <v>1</v>
      </c>
      <c r="BA73">
        <v>0</v>
      </c>
      <c r="BB73">
        <v>0</v>
      </c>
      <c r="BC73">
        <v>0</v>
      </c>
      <c r="BD73">
        <v>0</v>
      </c>
      <c r="BE73">
        <v>0</v>
      </c>
      <c r="BF73">
        <v>1</v>
      </c>
      <c r="BG73">
        <v>0</v>
      </c>
      <c r="BH73">
        <v>0</v>
      </c>
      <c r="BI73">
        <v>0</v>
      </c>
      <c r="BJ73" t="s">
        <v>219</v>
      </c>
      <c r="BK73" t="s">
        <v>219</v>
      </c>
      <c r="BL73" t="s">
        <v>219</v>
      </c>
      <c r="BM73" t="s">
        <v>219</v>
      </c>
      <c r="BN73" t="s">
        <v>219</v>
      </c>
      <c r="BO73" t="s">
        <v>219</v>
      </c>
      <c r="BP73">
        <v>0</v>
      </c>
      <c r="BQ73">
        <v>1</v>
      </c>
      <c r="BR73">
        <v>0</v>
      </c>
      <c r="BS73" t="s">
        <v>219</v>
      </c>
      <c r="BT73" t="s">
        <v>219</v>
      </c>
      <c r="BU73" t="s">
        <v>219</v>
      </c>
      <c r="BV73" t="s">
        <v>219</v>
      </c>
      <c r="BW73" t="s">
        <v>219</v>
      </c>
      <c r="BX73" t="s">
        <v>219</v>
      </c>
      <c r="BY73" t="s">
        <v>219</v>
      </c>
      <c r="BZ73" t="s">
        <v>219</v>
      </c>
      <c r="CA73" t="s">
        <v>219</v>
      </c>
      <c r="CB73" t="s">
        <v>219</v>
      </c>
      <c r="CC73" t="s">
        <v>219</v>
      </c>
      <c r="CD73" t="s">
        <v>219</v>
      </c>
      <c r="CE73" t="s">
        <v>219</v>
      </c>
      <c r="CF73" t="s">
        <v>219</v>
      </c>
      <c r="CG73" t="s">
        <v>219</v>
      </c>
      <c r="CH73" t="s">
        <v>219</v>
      </c>
      <c r="CI73">
        <v>0</v>
      </c>
      <c r="CJ73">
        <v>0</v>
      </c>
      <c r="CK73">
        <v>0</v>
      </c>
      <c r="CL73">
        <v>0</v>
      </c>
      <c r="CM73">
        <v>0</v>
      </c>
      <c r="CN73">
        <v>0</v>
      </c>
      <c r="CO73">
        <v>0</v>
      </c>
      <c r="CP73">
        <v>0</v>
      </c>
      <c r="CQ73">
        <v>1</v>
      </c>
      <c r="CR73">
        <v>0</v>
      </c>
      <c r="CS73">
        <v>0</v>
      </c>
      <c r="CT73">
        <v>0</v>
      </c>
      <c r="CU73">
        <v>0</v>
      </c>
      <c r="CV73">
        <v>0</v>
      </c>
      <c r="CW73">
        <v>0</v>
      </c>
      <c r="CX73">
        <v>0</v>
      </c>
      <c r="CY73">
        <v>0</v>
      </c>
      <c r="CZ73">
        <v>1</v>
      </c>
      <c r="DA73">
        <v>1</v>
      </c>
      <c r="DB73">
        <v>1</v>
      </c>
      <c r="DC73">
        <v>1</v>
      </c>
      <c r="DD73">
        <v>1</v>
      </c>
      <c r="DE73">
        <v>0</v>
      </c>
      <c r="DF73">
        <v>1</v>
      </c>
      <c r="DG73">
        <v>0</v>
      </c>
      <c r="DH73">
        <v>0</v>
      </c>
      <c r="DI73">
        <v>1</v>
      </c>
      <c r="DJ73">
        <v>0</v>
      </c>
      <c r="DK73">
        <v>1</v>
      </c>
      <c r="DL73">
        <v>0</v>
      </c>
      <c r="DM73" t="s">
        <v>219</v>
      </c>
      <c r="DN73" t="s">
        <v>219</v>
      </c>
      <c r="DO73" t="s">
        <v>219</v>
      </c>
      <c r="DP73" t="s">
        <v>219</v>
      </c>
      <c r="DQ73" t="s">
        <v>219</v>
      </c>
      <c r="DR73">
        <v>0</v>
      </c>
      <c r="DS73">
        <v>0</v>
      </c>
      <c r="DT73">
        <v>0</v>
      </c>
      <c r="DU73" t="s">
        <v>219</v>
      </c>
      <c r="DV73" t="s">
        <v>219</v>
      </c>
      <c r="DW73" t="s">
        <v>219</v>
      </c>
      <c r="DX73" t="s">
        <v>219</v>
      </c>
      <c r="DY73" t="s">
        <v>219</v>
      </c>
      <c r="DZ73" t="s">
        <v>219</v>
      </c>
      <c r="EA73" t="s">
        <v>219</v>
      </c>
      <c r="EB73" t="s">
        <v>219</v>
      </c>
      <c r="EC73" t="s">
        <v>219</v>
      </c>
      <c r="ED73">
        <v>0</v>
      </c>
      <c r="EE73" t="s">
        <v>219</v>
      </c>
      <c r="EF73" t="s">
        <v>219</v>
      </c>
      <c r="EG73" t="s">
        <v>219</v>
      </c>
      <c r="EH73" t="s">
        <v>219</v>
      </c>
      <c r="EI73" t="s">
        <v>219</v>
      </c>
      <c r="EJ73">
        <v>0</v>
      </c>
      <c r="EK73" t="s">
        <v>219</v>
      </c>
      <c r="EL73" t="s">
        <v>219</v>
      </c>
      <c r="EM73" t="s">
        <v>219</v>
      </c>
      <c r="EN73" t="s">
        <v>219</v>
      </c>
      <c r="EO73" t="s">
        <v>219</v>
      </c>
      <c r="EP73">
        <v>1</v>
      </c>
      <c r="EQ73">
        <v>0</v>
      </c>
      <c r="ER73">
        <v>1</v>
      </c>
      <c r="ES73">
        <v>1</v>
      </c>
      <c r="ET73">
        <v>1</v>
      </c>
      <c r="EU73">
        <v>1</v>
      </c>
      <c r="EV73">
        <v>1</v>
      </c>
      <c r="EW73">
        <v>0</v>
      </c>
      <c r="EX73">
        <v>1</v>
      </c>
      <c r="EY73">
        <v>1</v>
      </c>
      <c r="EZ73">
        <v>1</v>
      </c>
      <c r="FA73">
        <v>0</v>
      </c>
      <c r="FB73">
        <v>0</v>
      </c>
      <c r="FC73">
        <v>0</v>
      </c>
      <c r="FD73" t="s">
        <v>219</v>
      </c>
      <c r="FE73" t="s">
        <v>219</v>
      </c>
      <c r="FF73" t="s">
        <v>219</v>
      </c>
      <c r="FG73">
        <v>0</v>
      </c>
      <c r="FH73" t="s">
        <v>219</v>
      </c>
      <c r="FI73" t="s">
        <v>219</v>
      </c>
      <c r="FJ73" t="s">
        <v>219</v>
      </c>
      <c r="FK73" t="s">
        <v>219</v>
      </c>
      <c r="FL73" t="s">
        <v>219</v>
      </c>
      <c r="FM73" t="s">
        <v>219</v>
      </c>
      <c r="FN73">
        <v>0</v>
      </c>
      <c r="FO73">
        <v>0</v>
      </c>
      <c r="FP73" t="s">
        <v>219</v>
      </c>
      <c r="FQ73" t="s">
        <v>219</v>
      </c>
      <c r="FR73" t="s">
        <v>219</v>
      </c>
      <c r="FS73" t="s">
        <v>219</v>
      </c>
      <c r="FT73" t="s">
        <v>219</v>
      </c>
      <c r="FU73" t="s">
        <v>219</v>
      </c>
      <c r="FV73" t="s">
        <v>219</v>
      </c>
      <c r="FW73" t="s">
        <v>219</v>
      </c>
      <c r="FX73" t="s">
        <v>219</v>
      </c>
      <c r="FY73">
        <v>0</v>
      </c>
      <c r="FZ73">
        <v>0</v>
      </c>
      <c r="GA73" t="s">
        <v>219</v>
      </c>
      <c r="GB73" t="s">
        <v>219</v>
      </c>
      <c r="GC73" t="s">
        <v>219</v>
      </c>
      <c r="GD73" t="s">
        <v>219</v>
      </c>
      <c r="GE73" t="s">
        <v>219</v>
      </c>
      <c r="GF73" t="s">
        <v>219</v>
      </c>
      <c r="GG73" t="s">
        <v>219</v>
      </c>
      <c r="GH73" t="s">
        <v>219</v>
      </c>
      <c r="GI73" t="s">
        <v>219</v>
      </c>
      <c r="GJ73" t="s">
        <v>219</v>
      </c>
      <c r="GK73" t="s">
        <v>219</v>
      </c>
      <c r="GL73" t="s">
        <v>219</v>
      </c>
      <c r="GM73" t="s">
        <v>219</v>
      </c>
      <c r="GN73" t="s">
        <v>219</v>
      </c>
      <c r="GO73" t="s">
        <v>219</v>
      </c>
      <c r="GP73" t="s">
        <v>219</v>
      </c>
      <c r="GQ73" t="s">
        <v>219</v>
      </c>
      <c r="GR73" t="s">
        <v>219</v>
      </c>
      <c r="GS73" t="s">
        <v>219</v>
      </c>
      <c r="GT73" t="s">
        <v>219</v>
      </c>
      <c r="GU73" t="s">
        <v>219</v>
      </c>
      <c r="GV73" t="s">
        <v>219</v>
      </c>
      <c r="GW73" t="s">
        <v>219</v>
      </c>
      <c r="GX73" t="s">
        <v>219</v>
      </c>
      <c r="GY73" t="s">
        <v>219</v>
      </c>
      <c r="GZ73" t="s">
        <v>219</v>
      </c>
      <c r="HA73" t="s">
        <v>219</v>
      </c>
      <c r="HB73" t="s">
        <v>219</v>
      </c>
      <c r="HC73" t="s">
        <v>219</v>
      </c>
      <c r="HD73" t="s">
        <v>219</v>
      </c>
      <c r="HE73" t="s">
        <v>219</v>
      </c>
      <c r="HF73" t="s">
        <v>219</v>
      </c>
      <c r="HG73" t="s">
        <v>219</v>
      </c>
      <c r="HH73" t="s">
        <v>219</v>
      </c>
      <c r="HI73" t="s">
        <v>219</v>
      </c>
      <c r="HJ73">
        <v>0</v>
      </c>
    </row>
    <row r="74" spans="1:218">
      <c r="A74" t="s">
        <v>233</v>
      </c>
      <c r="B74" s="1">
        <v>44013</v>
      </c>
      <c r="C74" s="1">
        <v>44026</v>
      </c>
      <c r="D74">
        <v>1</v>
      </c>
      <c r="E74">
        <v>1</v>
      </c>
      <c r="F74">
        <v>0</v>
      </c>
      <c r="G74">
        <v>1</v>
      </c>
      <c r="H74">
        <v>1</v>
      </c>
      <c r="I74">
        <v>1</v>
      </c>
      <c r="J74">
        <v>0</v>
      </c>
      <c r="K74">
        <v>0</v>
      </c>
      <c r="L74">
        <v>0</v>
      </c>
      <c r="M74">
        <v>1</v>
      </c>
      <c r="N74">
        <v>1</v>
      </c>
      <c r="O74">
        <v>0</v>
      </c>
      <c r="P74">
        <v>0</v>
      </c>
      <c r="Q74">
        <v>0</v>
      </c>
      <c r="R74">
        <v>0</v>
      </c>
      <c r="S74">
        <v>0</v>
      </c>
      <c r="T74">
        <v>1</v>
      </c>
      <c r="U74">
        <v>0</v>
      </c>
      <c r="V74">
        <v>0</v>
      </c>
      <c r="W74">
        <v>1</v>
      </c>
      <c r="X74">
        <v>0</v>
      </c>
      <c r="Y74">
        <v>0</v>
      </c>
      <c r="Z74" t="s">
        <v>219</v>
      </c>
      <c r="AA74" t="s">
        <v>219</v>
      </c>
      <c r="AB74">
        <v>0</v>
      </c>
      <c r="AC74">
        <v>1</v>
      </c>
      <c r="AD74">
        <v>1</v>
      </c>
      <c r="AE74">
        <v>0</v>
      </c>
      <c r="AF74">
        <v>0</v>
      </c>
      <c r="AG74">
        <v>1</v>
      </c>
      <c r="AH74">
        <v>1</v>
      </c>
      <c r="AI74">
        <v>0</v>
      </c>
      <c r="AJ74">
        <v>1</v>
      </c>
      <c r="AK74">
        <v>0</v>
      </c>
      <c r="AL74">
        <v>1</v>
      </c>
      <c r="AM74">
        <v>1</v>
      </c>
      <c r="AN74">
        <v>1</v>
      </c>
      <c r="AO74">
        <v>0</v>
      </c>
      <c r="AP74">
        <v>0</v>
      </c>
      <c r="AQ74">
        <v>0</v>
      </c>
      <c r="AR74">
        <v>0</v>
      </c>
      <c r="AS74">
        <v>0</v>
      </c>
      <c r="AT74">
        <v>0</v>
      </c>
      <c r="AU74">
        <v>0</v>
      </c>
      <c r="AV74" t="s">
        <v>219</v>
      </c>
      <c r="AW74" t="s">
        <v>219</v>
      </c>
      <c r="AX74">
        <v>1</v>
      </c>
      <c r="AY74">
        <v>0</v>
      </c>
      <c r="AZ74">
        <v>1</v>
      </c>
      <c r="BA74">
        <v>0</v>
      </c>
      <c r="BB74">
        <v>0</v>
      </c>
      <c r="BC74">
        <v>0</v>
      </c>
      <c r="BD74">
        <v>0</v>
      </c>
      <c r="BE74">
        <v>0</v>
      </c>
      <c r="BF74">
        <v>1</v>
      </c>
      <c r="BG74">
        <v>0</v>
      </c>
      <c r="BH74">
        <v>0</v>
      </c>
      <c r="BI74">
        <v>0</v>
      </c>
      <c r="BJ74" t="s">
        <v>219</v>
      </c>
      <c r="BK74" t="s">
        <v>219</v>
      </c>
      <c r="BL74" t="s">
        <v>219</v>
      </c>
      <c r="BM74" t="s">
        <v>219</v>
      </c>
      <c r="BN74" t="s">
        <v>219</v>
      </c>
      <c r="BO74" t="s">
        <v>219</v>
      </c>
      <c r="BP74">
        <v>0</v>
      </c>
      <c r="BQ74">
        <v>1</v>
      </c>
      <c r="BR74">
        <v>0</v>
      </c>
      <c r="BS74" t="s">
        <v>219</v>
      </c>
      <c r="BT74" t="s">
        <v>219</v>
      </c>
      <c r="BU74" t="s">
        <v>219</v>
      </c>
      <c r="BV74" t="s">
        <v>219</v>
      </c>
      <c r="BW74" t="s">
        <v>219</v>
      </c>
      <c r="BX74" t="s">
        <v>219</v>
      </c>
      <c r="BY74" t="s">
        <v>219</v>
      </c>
      <c r="BZ74" t="s">
        <v>219</v>
      </c>
      <c r="CA74" t="s">
        <v>219</v>
      </c>
      <c r="CB74" t="s">
        <v>219</v>
      </c>
      <c r="CC74" t="s">
        <v>219</v>
      </c>
      <c r="CD74" t="s">
        <v>219</v>
      </c>
      <c r="CE74" t="s">
        <v>219</v>
      </c>
      <c r="CF74" t="s">
        <v>219</v>
      </c>
      <c r="CG74" t="s">
        <v>219</v>
      </c>
      <c r="CH74" t="s">
        <v>219</v>
      </c>
      <c r="CI74">
        <v>0</v>
      </c>
      <c r="CJ74">
        <v>0</v>
      </c>
      <c r="CK74">
        <v>0</v>
      </c>
      <c r="CL74">
        <v>0</v>
      </c>
      <c r="CM74">
        <v>0</v>
      </c>
      <c r="CN74">
        <v>0</v>
      </c>
      <c r="CO74">
        <v>0</v>
      </c>
      <c r="CP74">
        <v>0</v>
      </c>
      <c r="CQ74">
        <v>1</v>
      </c>
      <c r="CR74">
        <v>0</v>
      </c>
      <c r="CS74">
        <v>0</v>
      </c>
      <c r="CT74">
        <v>0</v>
      </c>
      <c r="CU74">
        <v>0</v>
      </c>
      <c r="CV74">
        <v>0</v>
      </c>
      <c r="CW74">
        <v>0</v>
      </c>
      <c r="CX74">
        <v>0</v>
      </c>
      <c r="CY74">
        <v>0</v>
      </c>
      <c r="CZ74">
        <v>1</v>
      </c>
      <c r="DA74">
        <v>1</v>
      </c>
      <c r="DB74">
        <v>1</v>
      </c>
      <c r="DC74">
        <v>1</v>
      </c>
      <c r="DD74">
        <v>1</v>
      </c>
      <c r="DE74">
        <v>0</v>
      </c>
      <c r="DF74">
        <v>1</v>
      </c>
      <c r="DG74">
        <v>0</v>
      </c>
      <c r="DH74">
        <v>0</v>
      </c>
      <c r="DI74">
        <v>1</v>
      </c>
      <c r="DJ74">
        <v>0</v>
      </c>
      <c r="DK74">
        <v>1</v>
      </c>
      <c r="DL74">
        <v>0</v>
      </c>
      <c r="DM74" t="s">
        <v>219</v>
      </c>
      <c r="DN74" t="s">
        <v>219</v>
      </c>
      <c r="DO74" t="s">
        <v>219</v>
      </c>
      <c r="DP74" t="s">
        <v>219</v>
      </c>
      <c r="DQ74" t="s">
        <v>219</v>
      </c>
      <c r="DR74">
        <v>0</v>
      </c>
      <c r="DS74">
        <v>0</v>
      </c>
      <c r="DT74">
        <v>0</v>
      </c>
      <c r="DU74" t="s">
        <v>219</v>
      </c>
      <c r="DV74" t="s">
        <v>219</v>
      </c>
      <c r="DW74" t="s">
        <v>219</v>
      </c>
      <c r="DX74" t="s">
        <v>219</v>
      </c>
      <c r="DY74" t="s">
        <v>219</v>
      </c>
      <c r="DZ74" t="s">
        <v>219</v>
      </c>
      <c r="EA74" t="s">
        <v>219</v>
      </c>
      <c r="EB74" t="s">
        <v>219</v>
      </c>
      <c r="EC74" t="s">
        <v>219</v>
      </c>
      <c r="ED74">
        <v>0</v>
      </c>
      <c r="EE74" t="s">
        <v>219</v>
      </c>
      <c r="EF74" t="s">
        <v>219</v>
      </c>
      <c r="EG74" t="s">
        <v>219</v>
      </c>
      <c r="EH74" t="s">
        <v>219</v>
      </c>
      <c r="EI74" t="s">
        <v>219</v>
      </c>
      <c r="EJ74">
        <v>0</v>
      </c>
      <c r="EK74" t="s">
        <v>219</v>
      </c>
      <c r="EL74" t="s">
        <v>219</v>
      </c>
      <c r="EM74" t="s">
        <v>219</v>
      </c>
      <c r="EN74" t="s">
        <v>219</v>
      </c>
      <c r="EO74" t="s">
        <v>219</v>
      </c>
      <c r="EP74">
        <v>1</v>
      </c>
      <c r="EQ74">
        <v>0</v>
      </c>
      <c r="ER74">
        <v>1</v>
      </c>
      <c r="ES74">
        <v>1</v>
      </c>
      <c r="ET74">
        <v>1</v>
      </c>
      <c r="EU74">
        <v>1</v>
      </c>
      <c r="EV74">
        <v>1</v>
      </c>
      <c r="EW74">
        <v>0</v>
      </c>
      <c r="EX74">
        <v>1</v>
      </c>
      <c r="EY74">
        <v>1</v>
      </c>
      <c r="EZ74">
        <v>1</v>
      </c>
      <c r="FA74">
        <v>0</v>
      </c>
      <c r="FB74">
        <v>0</v>
      </c>
      <c r="FC74">
        <v>0</v>
      </c>
      <c r="FD74" t="s">
        <v>219</v>
      </c>
      <c r="FE74" t="s">
        <v>219</v>
      </c>
      <c r="FF74" t="s">
        <v>219</v>
      </c>
      <c r="FG74">
        <v>0</v>
      </c>
      <c r="FH74" t="s">
        <v>219</v>
      </c>
      <c r="FI74" t="s">
        <v>219</v>
      </c>
      <c r="FJ74" t="s">
        <v>219</v>
      </c>
      <c r="FK74" t="s">
        <v>219</v>
      </c>
      <c r="FL74" t="s">
        <v>219</v>
      </c>
      <c r="FM74" t="s">
        <v>219</v>
      </c>
      <c r="FN74">
        <v>0</v>
      </c>
      <c r="FO74">
        <v>0</v>
      </c>
      <c r="FP74" t="s">
        <v>219</v>
      </c>
      <c r="FQ74" t="s">
        <v>219</v>
      </c>
      <c r="FR74" t="s">
        <v>219</v>
      </c>
      <c r="FS74" t="s">
        <v>219</v>
      </c>
      <c r="FT74" t="s">
        <v>219</v>
      </c>
      <c r="FU74" t="s">
        <v>219</v>
      </c>
      <c r="FV74" t="s">
        <v>219</v>
      </c>
      <c r="FW74" t="s">
        <v>219</v>
      </c>
      <c r="FX74" t="s">
        <v>219</v>
      </c>
      <c r="FY74">
        <v>0</v>
      </c>
      <c r="FZ74">
        <v>0</v>
      </c>
      <c r="GA74" t="s">
        <v>219</v>
      </c>
      <c r="GB74" t="s">
        <v>219</v>
      </c>
      <c r="GC74" t="s">
        <v>219</v>
      </c>
      <c r="GD74" t="s">
        <v>219</v>
      </c>
      <c r="GE74" t="s">
        <v>219</v>
      </c>
      <c r="GF74" t="s">
        <v>219</v>
      </c>
      <c r="GG74" t="s">
        <v>219</v>
      </c>
      <c r="GH74" t="s">
        <v>219</v>
      </c>
      <c r="GI74" t="s">
        <v>219</v>
      </c>
      <c r="GJ74" t="s">
        <v>219</v>
      </c>
      <c r="GK74" t="s">
        <v>219</v>
      </c>
      <c r="GL74" t="s">
        <v>219</v>
      </c>
      <c r="GM74" t="s">
        <v>219</v>
      </c>
      <c r="GN74" t="s">
        <v>219</v>
      </c>
      <c r="GO74" t="s">
        <v>219</v>
      </c>
      <c r="GP74" t="s">
        <v>219</v>
      </c>
      <c r="GQ74" t="s">
        <v>219</v>
      </c>
      <c r="GR74" t="s">
        <v>219</v>
      </c>
      <c r="GS74" t="s">
        <v>219</v>
      </c>
      <c r="GT74" t="s">
        <v>219</v>
      </c>
      <c r="GU74" t="s">
        <v>219</v>
      </c>
      <c r="GV74" t="s">
        <v>219</v>
      </c>
      <c r="GW74" t="s">
        <v>219</v>
      </c>
      <c r="GX74" t="s">
        <v>219</v>
      </c>
      <c r="GY74" t="s">
        <v>219</v>
      </c>
      <c r="GZ74" t="s">
        <v>219</v>
      </c>
      <c r="HA74" t="s">
        <v>219</v>
      </c>
      <c r="HB74" t="s">
        <v>219</v>
      </c>
      <c r="HC74" t="s">
        <v>219</v>
      </c>
      <c r="HD74" t="s">
        <v>219</v>
      </c>
      <c r="HE74" t="s">
        <v>219</v>
      </c>
      <c r="HF74" t="s">
        <v>219</v>
      </c>
      <c r="HG74" t="s">
        <v>219</v>
      </c>
      <c r="HH74" t="s">
        <v>219</v>
      </c>
      <c r="HI74" t="s">
        <v>219</v>
      </c>
      <c r="HJ74">
        <v>0</v>
      </c>
    </row>
    <row r="75" spans="1:218">
      <c r="A75" t="s">
        <v>233</v>
      </c>
      <c r="B75" s="1">
        <v>44027</v>
      </c>
      <c r="C75" s="1">
        <v>44315</v>
      </c>
      <c r="D75">
        <v>1</v>
      </c>
      <c r="E75">
        <v>1</v>
      </c>
      <c r="F75">
        <v>0</v>
      </c>
      <c r="G75">
        <v>1</v>
      </c>
      <c r="H75">
        <v>1</v>
      </c>
      <c r="I75">
        <v>1</v>
      </c>
      <c r="J75">
        <v>0</v>
      </c>
      <c r="K75">
        <v>0</v>
      </c>
      <c r="L75">
        <v>0</v>
      </c>
      <c r="M75">
        <v>1</v>
      </c>
      <c r="N75">
        <v>1</v>
      </c>
      <c r="O75">
        <v>0</v>
      </c>
      <c r="P75">
        <v>0</v>
      </c>
      <c r="Q75">
        <v>0</v>
      </c>
      <c r="R75">
        <v>0</v>
      </c>
      <c r="S75">
        <v>0</v>
      </c>
      <c r="T75">
        <v>1</v>
      </c>
      <c r="U75">
        <v>0</v>
      </c>
      <c r="V75">
        <v>0</v>
      </c>
      <c r="W75">
        <v>1</v>
      </c>
      <c r="X75">
        <v>0</v>
      </c>
      <c r="Y75">
        <v>0</v>
      </c>
      <c r="Z75" t="s">
        <v>219</v>
      </c>
      <c r="AA75" t="s">
        <v>219</v>
      </c>
      <c r="AB75">
        <v>0</v>
      </c>
      <c r="AC75">
        <v>1</v>
      </c>
      <c r="AD75">
        <v>1</v>
      </c>
      <c r="AE75">
        <v>0</v>
      </c>
      <c r="AF75">
        <v>0</v>
      </c>
      <c r="AG75">
        <v>1</v>
      </c>
      <c r="AH75">
        <v>1</v>
      </c>
      <c r="AI75">
        <v>0</v>
      </c>
      <c r="AJ75">
        <v>1</v>
      </c>
      <c r="AK75">
        <v>0</v>
      </c>
      <c r="AL75">
        <v>1</v>
      </c>
      <c r="AM75">
        <v>1</v>
      </c>
      <c r="AN75">
        <v>1</v>
      </c>
      <c r="AO75">
        <v>0</v>
      </c>
      <c r="AP75">
        <v>0</v>
      </c>
      <c r="AQ75">
        <v>0</v>
      </c>
      <c r="AR75">
        <v>0</v>
      </c>
      <c r="AS75">
        <v>0</v>
      </c>
      <c r="AT75">
        <v>0</v>
      </c>
      <c r="AU75">
        <v>0</v>
      </c>
      <c r="AV75" t="s">
        <v>219</v>
      </c>
      <c r="AW75" t="s">
        <v>219</v>
      </c>
      <c r="AX75">
        <v>1</v>
      </c>
      <c r="AY75">
        <v>0</v>
      </c>
      <c r="AZ75">
        <v>1</v>
      </c>
      <c r="BA75">
        <v>0</v>
      </c>
      <c r="BB75">
        <v>0</v>
      </c>
      <c r="BC75">
        <v>0</v>
      </c>
      <c r="BD75">
        <v>0</v>
      </c>
      <c r="BE75">
        <v>0</v>
      </c>
      <c r="BF75">
        <v>1</v>
      </c>
      <c r="BG75">
        <v>0</v>
      </c>
      <c r="BH75">
        <v>0</v>
      </c>
      <c r="BI75">
        <v>0</v>
      </c>
      <c r="BJ75" t="s">
        <v>219</v>
      </c>
      <c r="BK75" t="s">
        <v>219</v>
      </c>
      <c r="BL75" t="s">
        <v>219</v>
      </c>
      <c r="BM75" t="s">
        <v>219</v>
      </c>
      <c r="BN75" t="s">
        <v>219</v>
      </c>
      <c r="BO75" t="s">
        <v>219</v>
      </c>
      <c r="BP75">
        <v>0</v>
      </c>
      <c r="BQ75">
        <v>1</v>
      </c>
      <c r="BR75">
        <v>0</v>
      </c>
      <c r="BS75" t="s">
        <v>219</v>
      </c>
      <c r="BT75" t="s">
        <v>219</v>
      </c>
      <c r="BU75" t="s">
        <v>219</v>
      </c>
      <c r="BV75" t="s">
        <v>219</v>
      </c>
      <c r="BW75" t="s">
        <v>219</v>
      </c>
      <c r="BX75" t="s">
        <v>219</v>
      </c>
      <c r="BY75" t="s">
        <v>219</v>
      </c>
      <c r="BZ75" t="s">
        <v>219</v>
      </c>
      <c r="CA75" t="s">
        <v>219</v>
      </c>
      <c r="CB75" t="s">
        <v>219</v>
      </c>
      <c r="CC75" t="s">
        <v>219</v>
      </c>
      <c r="CD75" t="s">
        <v>219</v>
      </c>
      <c r="CE75" t="s">
        <v>219</v>
      </c>
      <c r="CF75" t="s">
        <v>219</v>
      </c>
      <c r="CG75" t="s">
        <v>219</v>
      </c>
      <c r="CH75" t="s">
        <v>219</v>
      </c>
      <c r="CI75">
        <v>0</v>
      </c>
      <c r="CJ75">
        <v>0</v>
      </c>
      <c r="CK75">
        <v>0</v>
      </c>
      <c r="CL75">
        <v>0</v>
      </c>
      <c r="CM75">
        <v>0</v>
      </c>
      <c r="CN75">
        <v>0</v>
      </c>
      <c r="CO75">
        <v>0</v>
      </c>
      <c r="CP75">
        <v>0</v>
      </c>
      <c r="CQ75">
        <v>1</v>
      </c>
      <c r="CR75">
        <v>0</v>
      </c>
      <c r="CS75">
        <v>0</v>
      </c>
      <c r="CT75">
        <v>0</v>
      </c>
      <c r="CU75">
        <v>0</v>
      </c>
      <c r="CV75">
        <v>0</v>
      </c>
      <c r="CW75">
        <v>0</v>
      </c>
      <c r="CX75">
        <v>0</v>
      </c>
      <c r="CY75">
        <v>0</v>
      </c>
      <c r="CZ75">
        <v>1</v>
      </c>
      <c r="DA75">
        <v>1</v>
      </c>
      <c r="DB75">
        <v>1</v>
      </c>
      <c r="DC75">
        <v>1</v>
      </c>
      <c r="DD75">
        <v>1</v>
      </c>
      <c r="DE75">
        <v>0</v>
      </c>
      <c r="DF75">
        <v>1</v>
      </c>
      <c r="DG75">
        <v>0</v>
      </c>
      <c r="DH75">
        <v>0</v>
      </c>
      <c r="DI75">
        <v>1</v>
      </c>
      <c r="DJ75">
        <v>0</v>
      </c>
      <c r="DK75">
        <v>1</v>
      </c>
      <c r="DL75">
        <v>0</v>
      </c>
      <c r="DM75" t="s">
        <v>219</v>
      </c>
      <c r="DN75" t="s">
        <v>219</v>
      </c>
      <c r="DO75" t="s">
        <v>219</v>
      </c>
      <c r="DP75" t="s">
        <v>219</v>
      </c>
      <c r="DQ75" t="s">
        <v>219</v>
      </c>
      <c r="DR75">
        <v>0</v>
      </c>
      <c r="DS75">
        <v>0</v>
      </c>
      <c r="DT75">
        <v>0</v>
      </c>
      <c r="DU75" t="s">
        <v>219</v>
      </c>
      <c r="DV75" t="s">
        <v>219</v>
      </c>
      <c r="DW75" t="s">
        <v>219</v>
      </c>
      <c r="DX75" t="s">
        <v>219</v>
      </c>
      <c r="DY75" t="s">
        <v>219</v>
      </c>
      <c r="DZ75" t="s">
        <v>219</v>
      </c>
      <c r="EA75" t="s">
        <v>219</v>
      </c>
      <c r="EB75" t="s">
        <v>219</v>
      </c>
      <c r="EC75" t="s">
        <v>219</v>
      </c>
      <c r="ED75">
        <v>0</v>
      </c>
      <c r="EE75" t="s">
        <v>219</v>
      </c>
      <c r="EF75" t="s">
        <v>219</v>
      </c>
      <c r="EG75" t="s">
        <v>219</v>
      </c>
      <c r="EH75" t="s">
        <v>219</v>
      </c>
      <c r="EI75" t="s">
        <v>219</v>
      </c>
      <c r="EJ75">
        <v>0</v>
      </c>
      <c r="EK75" t="s">
        <v>219</v>
      </c>
      <c r="EL75" t="s">
        <v>219</v>
      </c>
      <c r="EM75" t="s">
        <v>219</v>
      </c>
      <c r="EN75" t="s">
        <v>219</v>
      </c>
      <c r="EO75" t="s">
        <v>219</v>
      </c>
      <c r="EP75">
        <v>1</v>
      </c>
      <c r="EQ75">
        <v>0</v>
      </c>
      <c r="ER75">
        <v>1</v>
      </c>
      <c r="ES75">
        <v>1</v>
      </c>
      <c r="ET75">
        <v>1</v>
      </c>
      <c r="EU75">
        <v>1</v>
      </c>
      <c r="EV75">
        <v>1</v>
      </c>
      <c r="EW75">
        <v>0</v>
      </c>
      <c r="EX75">
        <v>1</v>
      </c>
      <c r="EY75">
        <v>1</v>
      </c>
      <c r="EZ75">
        <v>1</v>
      </c>
      <c r="FA75">
        <v>0</v>
      </c>
      <c r="FB75">
        <v>0</v>
      </c>
      <c r="FC75">
        <v>0</v>
      </c>
      <c r="FD75" t="s">
        <v>219</v>
      </c>
      <c r="FE75" t="s">
        <v>219</v>
      </c>
      <c r="FF75" t="s">
        <v>219</v>
      </c>
      <c r="FG75">
        <v>0</v>
      </c>
      <c r="FH75" t="s">
        <v>219</v>
      </c>
      <c r="FI75" t="s">
        <v>219</v>
      </c>
      <c r="FJ75" t="s">
        <v>219</v>
      </c>
      <c r="FK75" t="s">
        <v>219</v>
      </c>
      <c r="FL75" t="s">
        <v>219</v>
      </c>
      <c r="FM75" t="s">
        <v>219</v>
      </c>
      <c r="FN75">
        <v>0</v>
      </c>
      <c r="FO75">
        <v>0</v>
      </c>
      <c r="FP75" t="s">
        <v>219</v>
      </c>
      <c r="FQ75" t="s">
        <v>219</v>
      </c>
      <c r="FR75" t="s">
        <v>219</v>
      </c>
      <c r="FS75" t="s">
        <v>219</v>
      </c>
      <c r="FT75" t="s">
        <v>219</v>
      </c>
      <c r="FU75" t="s">
        <v>219</v>
      </c>
      <c r="FV75" t="s">
        <v>219</v>
      </c>
      <c r="FW75" t="s">
        <v>219</v>
      </c>
      <c r="FX75" t="s">
        <v>219</v>
      </c>
      <c r="FY75">
        <v>0</v>
      </c>
      <c r="FZ75">
        <v>0</v>
      </c>
      <c r="GA75" t="s">
        <v>219</v>
      </c>
      <c r="GB75" t="s">
        <v>219</v>
      </c>
      <c r="GC75" t="s">
        <v>219</v>
      </c>
      <c r="GD75" t="s">
        <v>219</v>
      </c>
      <c r="GE75" t="s">
        <v>219</v>
      </c>
      <c r="GF75" t="s">
        <v>219</v>
      </c>
      <c r="GG75" t="s">
        <v>219</v>
      </c>
      <c r="GH75" t="s">
        <v>219</v>
      </c>
      <c r="GI75" t="s">
        <v>219</v>
      </c>
      <c r="GJ75" t="s">
        <v>219</v>
      </c>
      <c r="GK75" t="s">
        <v>219</v>
      </c>
      <c r="GL75" t="s">
        <v>219</v>
      </c>
      <c r="GM75" t="s">
        <v>219</v>
      </c>
      <c r="GN75" t="s">
        <v>219</v>
      </c>
      <c r="GO75" t="s">
        <v>219</v>
      </c>
      <c r="GP75" t="s">
        <v>219</v>
      </c>
      <c r="GQ75" t="s">
        <v>219</v>
      </c>
      <c r="GR75" t="s">
        <v>219</v>
      </c>
      <c r="GS75" t="s">
        <v>219</v>
      </c>
      <c r="GT75" t="s">
        <v>219</v>
      </c>
      <c r="GU75" t="s">
        <v>219</v>
      </c>
      <c r="GV75" t="s">
        <v>219</v>
      </c>
      <c r="GW75" t="s">
        <v>219</v>
      </c>
      <c r="GX75" t="s">
        <v>219</v>
      </c>
      <c r="GY75" t="s">
        <v>219</v>
      </c>
      <c r="GZ75" t="s">
        <v>219</v>
      </c>
      <c r="HA75" t="s">
        <v>219</v>
      </c>
      <c r="HB75" t="s">
        <v>219</v>
      </c>
      <c r="HC75" t="s">
        <v>219</v>
      </c>
      <c r="HD75" t="s">
        <v>219</v>
      </c>
      <c r="HE75" t="s">
        <v>219</v>
      </c>
      <c r="HF75" t="s">
        <v>219</v>
      </c>
      <c r="HG75" t="s">
        <v>219</v>
      </c>
      <c r="HH75" t="s">
        <v>219</v>
      </c>
      <c r="HI75" t="s">
        <v>219</v>
      </c>
      <c r="HJ75">
        <v>0</v>
      </c>
    </row>
    <row r="76" spans="1:218">
      <c r="A76" t="s">
        <v>233</v>
      </c>
      <c r="B76" s="1">
        <v>44316</v>
      </c>
      <c r="C76" s="1">
        <v>44335</v>
      </c>
      <c r="D76">
        <v>1</v>
      </c>
      <c r="E76">
        <v>1</v>
      </c>
      <c r="F76">
        <v>0</v>
      </c>
      <c r="G76">
        <v>1</v>
      </c>
      <c r="H76">
        <v>1</v>
      </c>
      <c r="I76">
        <v>1</v>
      </c>
      <c r="J76">
        <v>0</v>
      </c>
      <c r="K76">
        <v>0</v>
      </c>
      <c r="L76">
        <v>0</v>
      </c>
      <c r="M76">
        <v>1</v>
      </c>
      <c r="N76">
        <v>1</v>
      </c>
      <c r="O76">
        <v>0</v>
      </c>
      <c r="P76">
        <v>0</v>
      </c>
      <c r="Q76">
        <v>0</v>
      </c>
      <c r="R76">
        <v>0</v>
      </c>
      <c r="S76">
        <v>0</v>
      </c>
      <c r="T76">
        <v>1</v>
      </c>
      <c r="U76">
        <v>0</v>
      </c>
      <c r="V76">
        <v>0</v>
      </c>
      <c r="W76">
        <v>1</v>
      </c>
      <c r="X76">
        <v>0</v>
      </c>
      <c r="Y76">
        <v>0</v>
      </c>
      <c r="Z76" t="s">
        <v>219</v>
      </c>
      <c r="AA76" t="s">
        <v>219</v>
      </c>
      <c r="AB76">
        <v>0</v>
      </c>
      <c r="AC76">
        <v>1</v>
      </c>
      <c r="AD76">
        <v>1</v>
      </c>
      <c r="AE76">
        <v>0</v>
      </c>
      <c r="AF76">
        <v>0</v>
      </c>
      <c r="AG76">
        <v>1</v>
      </c>
      <c r="AH76">
        <v>1</v>
      </c>
      <c r="AI76">
        <v>0</v>
      </c>
      <c r="AJ76">
        <v>1</v>
      </c>
      <c r="AK76">
        <v>0</v>
      </c>
      <c r="AL76">
        <v>1</v>
      </c>
      <c r="AM76">
        <v>1</v>
      </c>
      <c r="AN76">
        <v>1</v>
      </c>
      <c r="AO76">
        <v>0</v>
      </c>
      <c r="AP76">
        <v>0</v>
      </c>
      <c r="AQ76">
        <v>0</v>
      </c>
      <c r="AR76">
        <v>0</v>
      </c>
      <c r="AS76">
        <v>0</v>
      </c>
      <c r="AT76">
        <v>0</v>
      </c>
      <c r="AU76">
        <v>0</v>
      </c>
      <c r="AV76" t="s">
        <v>219</v>
      </c>
      <c r="AW76" t="s">
        <v>219</v>
      </c>
      <c r="AX76">
        <v>1</v>
      </c>
      <c r="AY76">
        <v>0</v>
      </c>
      <c r="AZ76">
        <v>1</v>
      </c>
      <c r="BA76">
        <v>0</v>
      </c>
      <c r="BB76">
        <v>0</v>
      </c>
      <c r="BC76">
        <v>0</v>
      </c>
      <c r="BD76">
        <v>0</v>
      </c>
      <c r="BE76">
        <v>0</v>
      </c>
      <c r="BF76">
        <v>1</v>
      </c>
      <c r="BG76">
        <v>0</v>
      </c>
      <c r="BH76">
        <v>0</v>
      </c>
      <c r="BI76">
        <v>0</v>
      </c>
      <c r="BJ76" t="s">
        <v>219</v>
      </c>
      <c r="BK76" t="s">
        <v>219</v>
      </c>
      <c r="BL76" t="s">
        <v>219</v>
      </c>
      <c r="BM76" t="s">
        <v>219</v>
      </c>
      <c r="BN76" t="s">
        <v>219</v>
      </c>
      <c r="BO76" t="s">
        <v>219</v>
      </c>
      <c r="BP76">
        <v>0</v>
      </c>
      <c r="BQ76">
        <v>1</v>
      </c>
      <c r="BR76">
        <v>0</v>
      </c>
      <c r="BS76" t="s">
        <v>219</v>
      </c>
      <c r="BT76" t="s">
        <v>219</v>
      </c>
      <c r="BU76" t="s">
        <v>219</v>
      </c>
      <c r="BV76" t="s">
        <v>219</v>
      </c>
      <c r="BW76" t="s">
        <v>219</v>
      </c>
      <c r="BX76" t="s">
        <v>219</v>
      </c>
      <c r="BY76" t="s">
        <v>219</v>
      </c>
      <c r="BZ76" t="s">
        <v>219</v>
      </c>
      <c r="CA76" t="s">
        <v>219</v>
      </c>
      <c r="CB76" t="s">
        <v>219</v>
      </c>
      <c r="CC76" t="s">
        <v>219</v>
      </c>
      <c r="CD76" t="s">
        <v>219</v>
      </c>
      <c r="CE76" t="s">
        <v>219</v>
      </c>
      <c r="CF76" t="s">
        <v>219</v>
      </c>
      <c r="CG76" t="s">
        <v>219</v>
      </c>
      <c r="CH76" t="s">
        <v>219</v>
      </c>
      <c r="CI76">
        <v>0</v>
      </c>
      <c r="CJ76">
        <v>0</v>
      </c>
      <c r="CK76">
        <v>0</v>
      </c>
      <c r="CL76">
        <v>0</v>
      </c>
      <c r="CM76">
        <v>0</v>
      </c>
      <c r="CN76">
        <v>0</v>
      </c>
      <c r="CO76">
        <v>0</v>
      </c>
      <c r="CP76">
        <v>0</v>
      </c>
      <c r="CQ76">
        <v>1</v>
      </c>
      <c r="CR76">
        <v>0</v>
      </c>
      <c r="CS76">
        <v>0</v>
      </c>
      <c r="CT76">
        <v>0</v>
      </c>
      <c r="CU76">
        <v>0</v>
      </c>
      <c r="CV76">
        <v>0</v>
      </c>
      <c r="CW76">
        <v>0</v>
      </c>
      <c r="CX76">
        <v>0</v>
      </c>
      <c r="CY76">
        <v>0</v>
      </c>
      <c r="CZ76">
        <v>1</v>
      </c>
      <c r="DA76">
        <v>1</v>
      </c>
      <c r="DB76">
        <v>1</v>
      </c>
      <c r="DC76">
        <v>1</v>
      </c>
      <c r="DD76">
        <v>1</v>
      </c>
      <c r="DE76">
        <v>0</v>
      </c>
      <c r="DF76">
        <v>1</v>
      </c>
      <c r="DG76">
        <v>0</v>
      </c>
      <c r="DH76">
        <v>0</v>
      </c>
      <c r="DI76">
        <v>1</v>
      </c>
      <c r="DJ76">
        <v>0</v>
      </c>
      <c r="DK76">
        <v>1</v>
      </c>
      <c r="DL76">
        <v>0</v>
      </c>
      <c r="DM76" t="s">
        <v>219</v>
      </c>
      <c r="DN76" t="s">
        <v>219</v>
      </c>
      <c r="DO76" t="s">
        <v>219</v>
      </c>
      <c r="DP76" t="s">
        <v>219</v>
      </c>
      <c r="DQ76" t="s">
        <v>219</v>
      </c>
      <c r="DR76">
        <v>0</v>
      </c>
      <c r="DS76">
        <v>0</v>
      </c>
      <c r="DT76">
        <v>0</v>
      </c>
      <c r="DU76" t="s">
        <v>219</v>
      </c>
      <c r="DV76" t="s">
        <v>219</v>
      </c>
      <c r="DW76" t="s">
        <v>219</v>
      </c>
      <c r="DX76" t="s">
        <v>219</v>
      </c>
      <c r="DY76" t="s">
        <v>219</v>
      </c>
      <c r="DZ76" t="s">
        <v>219</v>
      </c>
      <c r="EA76" t="s">
        <v>219</v>
      </c>
      <c r="EB76" t="s">
        <v>219</v>
      </c>
      <c r="EC76" t="s">
        <v>219</v>
      </c>
      <c r="ED76">
        <v>0</v>
      </c>
      <c r="EE76" t="s">
        <v>219</v>
      </c>
      <c r="EF76" t="s">
        <v>219</v>
      </c>
      <c r="EG76" t="s">
        <v>219</v>
      </c>
      <c r="EH76" t="s">
        <v>219</v>
      </c>
      <c r="EI76" t="s">
        <v>219</v>
      </c>
      <c r="EJ76">
        <v>0</v>
      </c>
      <c r="EK76" t="s">
        <v>219</v>
      </c>
      <c r="EL76" t="s">
        <v>219</v>
      </c>
      <c r="EM76" t="s">
        <v>219</v>
      </c>
      <c r="EN76" t="s">
        <v>219</v>
      </c>
      <c r="EO76" t="s">
        <v>219</v>
      </c>
      <c r="EP76">
        <v>1</v>
      </c>
      <c r="EQ76">
        <v>0</v>
      </c>
      <c r="ER76">
        <v>1</v>
      </c>
      <c r="ES76">
        <v>1</v>
      </c>
      <c r="ET76">
        <v>1</v>
      </c>
      <c r="EU76">
        <v>1</v>
      </c>
      <c r="EV76">
        <v>1</v>
      </c>
      <c r="EW76">
        <v>0</v>
      </c>
      <c r="EX76">
        <v>1</v>
      </c>
      <c r="EY76">
        <v>1</v>
      </c>
      <c r="EZ76">
        <v>1</v>
      </c>
      <c r="FA76">
        <v>0</v>
      </c>
      <c r="FB76">
        <v>0</v>
      </c>
      <c r="FC76">
        <v>0</v>
      </c>
      <c r="FD76" t="s">
        <v>219</v>
      </c>
      <c r="FE76" t="s">
        <v>219</v>
      </c>
      <c r="FF76" t="s">
        <v>219</v>
      </c>
      <c r="FG76">
        <v>0</v>
      </c>
      <c r="FH76" t="s">
        <v>219</v>
      </c>
      <c r="FI76" t="s">
        <v>219</v>
      </c>
      <c r="FJ76" t="s">
        <v>219</v>
      </c>
      <c r="FK76" t="s">
        <v>219</v>
      </c>
      <c r="FL76" t="s">
        <v>219</v>
      </c>
      <c r="FM76" t="s">
        <v>219</v>
      </c>
      <c r="FN76">
        <v>0</v>
      </c>
      <c r="FO76">
        <v>0</v>
      </c>
      <c r="FP76" t="s">
        <v>219</v>
      </c>
      <c r="FQ76" t="s">
        <v>219</v>
      </c>
      <c r="FR76" t="s">
        <v>219</v>
      </c>
      <c r="FS76" t="s">
        <v>219</v>
      </c>
      <c r="FT76" t="s">
        <v>219</v>
      </c>
      <c r="FU76" t="s">
        <v>219</v>
      </c>
      <c r="FV76" t="s">
        <v>219</v>
      </c>
      <c r="FW76" t="s">
        <v>219</v>
      </c>
      <c r="FX76" t="s">
        <v>219</v>
      </c>
      <c r="FY76">
        <v>0</v>
      </c>
      <c r="FZ76">
        <v>0</v>
      </c>
      <c r="GA76" t="s">
        <v>219</v>
      </c>
      <c r="GB76" t="s">
        <v>219</v>
      </c>
      <c r="GC76" t="s">
        <v>219</v>
      </c>
      <c r="GD76" t="s">
        <v>219</v>
      </c>
      <c r="GE76" t="s">
        <v>219</v>
      </c>
      <c r="GF76" t="s">
        <v>219</v>
      </c>
      <c r="GG76" t="s">
        <v>219</v>
      </c>
      <c r="GH76" t="s">
        <v>219</v>
      </c>
      <c r="GI76" t="s">
        <v>219</v>
      </c>
      <c r="GJ76" t="s">
        <v>219</v>
      </c>
      <c r="GK76" t="s">
        <v>219</v>
      </c>
      <c r="GL76" t="s">
        <v>219</v>
      </c>
      <c r="GM76" t="s">
        <v>219</v>
      </c>
      <c r="GN76" t="s">
        <v>219</v>
      </c>
      <c r="GO76" t="s">
        <v>219</v>
      </c>
      <c r="GP76" t="s">
        <v>219</v>
      </c>
      <c r="GQ76" t="s">
        <v>219</v>
      </c>
      <c r="GR76" t="s">
        <v>219</v>
      </c>
      <c r="GS76" t="s">
        <v>219</v>
      </c>
      <c r="GT76" t="s">
        <v>219</v>
      </c>
      <c r="GU76" t="s">
        <v>219</v>
      </c>
      <c r="GV76" t="s">
        <v>219</v>
      </c>
      <c r="GW76" t="s">
        <v>219</v>
      </c>
      <c r="GX76" t="s">
        <v>219</v>
      </c>
      <c r="GY76" t="s">
        <v>219</v>
      </c>
      <c r="GZ76" t="s">
        <v>219</v>
      </c>
      <c r="HA76" t="s">
        <v>219</v>
      </c>
      <c r="HB76" t="s">
        <v>219</v>
      </c>
      <c r="HC76" t="s">
        <v>219</v>
      </c>
      <c r="HD76" t="s">
        <v>219</v>
      </c>
      <c r="HE76" t="s">
        <v>219</v>
      </c>
      <c r="HF76" t="s">
        <v>219</v>
      </c>
      <c r="HG76" t="s">
        <v>219</v>
      </c>
      <c r="HH76" t="s">
        <v>219</v>
      </c>
      <c r="HI76" t="s">
        <v>219</v>
      </c>
      <c r="HJ76">
        <v>0</v>
      </c>
    </row>
    <row r="77" spans="1:218">
      <c r="A77" t="s">
        <v>233</v>
      </c>
      <c r="B77" s="1">
        <v>44336</v>
      </c>
      <c r="C77" s="1">
        <v>44361</v>
      </c>
      <c r="D77">
        <v>1</v>
      </c>
      <c r="E77">
        <v>1</v>
      </c>
      <c r="F77">
        <v>0</v>
      </c>
      <c r="G77">
        <v>1</v>
      </c>
      <c r="H77">
        <v>1</v>
      </c>
      <c r="I77">
        <v>1</v>
      </c>
      <c r="J77">
        <v>0</v>
      </c>
      <c r="K77">
        <v>0</v>
      </c>
      <c r="L77">
        <v>0</v>
      </c>
      <c r="M77">
        <v>1</v>
      </c>
      <c r="N77">
        <v>1</v>
      </c>
      <c r="O77">
        <v>0</v>
      </c>
      <c r="P77">
        <v>0</v>
      </c>
      <c r="Q77">
        <v>0</v>
      </c>
      <c r="R77">
        <v>0</v>
      </c>
      <c r="S77">
        <v>0</v>
      </c>
      <c r="T77">
        <v>1</v>
      </c>
      <c r="U77">
        <v>0</v>
      </c>
      <c r="V77">
        <v>0</v>
      </c>
      <c r="W77">
        <v>1</v>
      </c>
      <c r="X77">
        <v>0</v>
      </c>
      <c r="Y77">
        <v>0</v>
      </c>
      <c r="Z77" t="s">
        <v>219</v>
      </c>
      <c r="AA77" t="s">
        <v>219</v>
      </c>
      <c r="AB77">
        <v>0</v>
      </c>
      <c r="AC77">
        <v>1</v>
      </c>
      <c r="AD77">
        <v>1</v>
      </c>
      <c r="AE77">
        <v>0</v>
      </c>
      <c r="AF77">
        <v>0</v>
      </c>
      <c r="AG77">
        <v>1</v>
      </c>
      <c r="AH77">
        <v>1</v>
      </c>
      <c r="AI77">
        <v>0</v>
      </c>
      <c r="AJ77">
        <v>1</v>
      </c>
      <c r="AK77">
        <v>0</v>
      </c>
      <c r="AL77">
        <v>1</v>
      </c>
      <c r="AM77">
        <v>1</v>
      </c>
      <c r="AN77">
        <v>1</v>
      </c>
      <c r="AO77">
        <v>0</v>
      </c>
      <c r="AP77">
        <v>0</v>
      </c>
      <c r="AQ77">
        <v>0</v>
      </c>
      <c r="AR77">
        <v>0</v>
      </c>
      <c r="AS77">
        <v>0</v>
      </c>
      <c r="AT77">
        <v>0</v>
      </c>
      <c r="AU77">
        <v>0</v>
      </c>
      <c r="AV77" t="s">
        <v>219</v>
      </c>
      <c r="AW77" t="s">
        <v>219</v>
      </c>
      <c r="AX77">
        <v>1</v>
      </c>
      <c r="AY77">
        <v>0</v>
      </c>
      <c r="AZ77">
        <v>1</v>
      </c>
      <c r="BA77">
        <v>0</v>
      </c>
      <c r="BB77">
        <v>0</v>
      </c>
      <c r="BC77">
        <v>0</v>
      </c>
      <c r="BD77">
        <v>0</v>
      </c>
      <c r="BE77">
        <v>0</v>
      </c>
      <c r="BF77">
        <v>1</v>
      </c>
      <c r="BG77">
        <v>0</v>
      </c>
      <c r="BH77">
        <v>0</v>
      </c>
      <c r="BI77">
        <v>0</v>
      </c>
      <c r="BJ77" t="s">
        <v>219</v>
      </c>
      <c r="BK77" t="s">
        <v>219</v>
      </c>
      <c r="BL77" t="s">
        <v>219</v>
      </c>
      <c r="BM77" t="s">
        <v>219</v>
      </c>
      <c r="BN77" t="s">
        <v>219</v>
      </c>
      <c r="BO77" t="s">
        <v>219</v>
      </c>
      <c r="BP77">
        <v>0</v>
      </c>
      <c r="BQ77">
        <v>1</v>
      </c>
      <c r="BR77">
        <v>0</v>
      </c>
      <c r="BS77" t="s">
        <v>219</v>
      </c>
      <c r="BT77" t="s">
        <v>219</v>
      </c>
      <c r="BU77" t="s">
        <v>219</v>
      </c>
      <c r="BV77" t="s">
        <v>219</v>
      </c>
      <c r="BW77" t="s">
        <v>219</v>
      </c>
      <c r="BX77" t="s">
        <v>219</v>
      </c>
      <c r="BY77" t="s">
        <v>219</v>
      </c>
      <c r="BZ77" t="s">
        <v>219</v>
      </c>
      <c r="CA77" t="s">
        <v>219</v>
      </c>
      <c r="CB77" t="s">
        <v>219</v>
      </c>
      <c r="CC77" t="s">
        <v>219</v>
      </c>
      <c r="CD77" t="s">
        <v>219</v>
      </c>
      <c r="CE77" t="s">
        <v>219</v>
      </c>
      <c r="CF77" t="s">
        <v>219</v>
      </c>
      <c r="CG77" t="s">
        <v>219</v>
      </c>
      <c r="CH77" t="s">
        <v>219</v>
      </c>
      <c r="CI77">
        <v>0</v>
      </c>
      <c r="CJ77">
        <v>0</v>
      </c>
      <c r="CK77">
        <v>0</v>
      </c>
      <c r="CL77">
        <v>0</v>
      </c>
      <c r="CM77">
        <v>0</v>
      </c>
      <c r="CN77">
        <v>0</v>
      </c>
      <c r="CO77">
        <v>0</v>
      </c>
      <c r="CP77">
        <v>0</v>
      </c>
      <c r="CQ77">
        <v>1</v>
      </c>
      <c r="CR77">
        <v>0</v>
      </c>
      <c r="CS77">
        <v>0</v>
      </c>
      <c r="CT77">
        <v>0</v>
      </c>
      <c r="CU77">
        <v>0</v>
      </c>
      <c r="CV77">
        <v>0</v>
      </c>
      <c r="CW77">
        <v>0</v>
      </c>
      <c r="CX77">
        <v>0</v>
      </c>
      <c r="CY77">
        <v>0</v>
      </c>
      <c r="CZ77">
        <v>1</v>
      </c>
      <c r="DA77">
        <v>1</v>
      </c>
      <c r="DB77">
        <v>1</v>
      </c>
      <c r="DC77">
        <v>1</v>
      </c>
      <c r="DD77">
        <v>1</v>
      </c>
      <c r="DE77">
        <v>0</v>
      </c>
      <c r="DF77">
        <v>1</v>
      </c>
      <c r="DG77">
        <v>0</v>
      </c>
      <c r="DH77">
        <v>0</v>
      </c>
      <c r="DI77">
        <v>1</v>
      </c>
      <c r="DJ77">
        <v>0</v>
      </c>
      <c r="DK77">
        <v>1</v>
      </c>
      <c r="DL77">
        <v>0</v>
      </c>
      <c r="DM77" t="s">
        <v>219</v>
      </c>
      <c r="DN77" t="s">
        <v>219</v>
      </c>
      <c r="DO77" t="s">
        <v>219</v>
      </c>
      <c r="DP77" t="s">
        <v>219</v>
      </c>
      <c r="DQ77" t="s">
        <v>219</v>
      </c>
      <c r="DR77">
        <v>0</v>
      </c>
      <c r="DS77">
        <v>0</v>
      </c>
      <c r="DT77">
        <v>0</v>
      </c>
      <c r="DU77" t="s">
        <v>219</v>
      </c>
      <c r="DV77" t="s">
        <v>219</v>
      </c>
      <c r="DW77" t="s">
        <v>219</v>
      </c>
      <c r="DX77" t="s">
        <v>219</v>
      </c>
      <c r="DY77" t="s">
        <v>219</v>
      </c>
      <c r="DZ77" t="s">
        <v>219</v>
      </c>
      <c r="EA77" t="s">
        <v>219</v>
      </c>
      <c r="EB77" t="s">
        <v>219</v>
      </c>
      <c r="EC77" t="s">
        <v>219</v>
      </c>
      <c r="ED77">
        <v>0</v>
      </c>
      <c r="EE77" t="s">
        <v>219</v>
      </c>
      <c r="EF77" t="s">
        <v>219</v>
      </c>
      <c r="EG77" t="s">
        <v>219</v>
      </c>
      <c r="EH77" t="s">
        <v>219</v>
      </c>
      <c r="EI77" t="s">
        <v>219</v>
      </c>
      <c r="EJ77">
        <v>0</v>
      </c>
      <c r="EK77" t="s">
        <v>219</v>
      </c>
      <c r="EL77" t="s">
        <v>219</v>
      </c>
      <c r="EM77" t="s">
        <v>219</v>
      </c>
      <c r="EN77" t="s">
        <v>219</v>
      </c>
      <c r="EO77" t="s">
        <v>219</v>
      </c>
      <c r="EP77">
        <v>1</v>
      </c>
      <c r="EQ77">
        <v>0</v>
      </c>
      <c r="ER77">
        <v>1</v>
      </c>
      <c r="ES77">
        <v>1</v>
      </c>
      <c r="ET77">
        <v>1</v>
      </c>
      <c r="EU77">
        <v>1</v>
      </c>
      <c r="EV77">
        <v>1</v>
      </c>
      <c r="EW77">
        <v>0</v>
      </c>
      <c r="EX77">
        <v>1</v>
      </c>
      <c r="EY77">
        <v>1</v>
      </c>
      <c r="EZ77">
        <v>1</v>
      </c>
      <c r="FA77">
        <v>0</v>
      </c>
      <c r="FB77">
        <v>0</v>
      </c>
      <c r="FC77">
        <v>0</v>
      </c>
      <c r="FD77" t="s">
        <v>219</v>
      </c>
      <c r="FE77" t="s">
        <v>219</v>
      </c>
      <c r="FF77" t="s">
        <v>219</v>
      </c>
      <c r="FG77">
        <v>0</v>
      </c>
      <c r="FH77" t="s">
        <v>219</v>
      </c>
      <c r="FI77" t="s">
        <v>219</v>
      </c>
      <c r="FJ77" t="s">
        <v>219</v>
      </c>
      <c r="FK77" t="s">
        <v>219</v>
      </c>
      <c r="FL77" t="s">
        <v>219</v>
      </c>
      <c r="FM77" t="s">
        <v>219</v>
      </c>
      <c r="FN77">
        <v>0</v>
      </c>
      <c r="FO77">
        <v>0</v>
      </c>
      <c r="FP77" t="s">
        <v>219</v>
      </c>
      <c r="FQ77" t="s">
        <v>219</v>
      </c>
      <c r="FR77" t="s">
        <v>219</v>
      </c>
      <c r="FS77" t="s">
        <v>219</v>
      </c>
      <c r="FT77" t="s">
        <v>219</v>
      </c>
      <c r="FU77" t="s">
        <v>219</v>
      </c>
      <c r="FV77" t="s">
        <v>219</v>
      </c>
      <c r="FW77" t="s">
        <v>219</v>
      </c>
      <c r="FX77" t="s">
        <v>219</v>
      </c>
      <c r="FY77">
        <v>0</v>
      </c>
      <c r="FZ77">
        <v>0</v>
      </c>
      <c r="GA77" t="s">
        <v>219</v>
      </c>
      <c r="GB77" t="s">
        <v>219</v>
      </c>
      <c r="GC77" t="s">
        <v>219</v>
      </c>
      <c r="GD77" t="s">
        <v>219</v>
      </c>
      <c r="GE77" t="s">
        <v>219</v>
      </c>
      <c r="GF77" t="s">
        <v>219</v>
      </c>
      <c r="GG77" t="s">
        <v>219</v>
      </c>
      <c r="GH77" t="s">
        <v>219</v>
      </c>
      <c r="GI77" t="s">
        <v>219</v>
      </c>
      <c r="GJ77" t="s">
        <v>219</v>
      </c>
      <c r="GK77" t="s">
        <v>219</v>
      </c>
      <c r="GL77" t="s">
        <v>219</v>
      </c>
      <c r="GM77" t="s">
        <v>219</v>
      </c>
      <c r="GN77" t="s">
        <v>219</v>
      </c>
      <c r="GO77" t="s">
        <v>219</v>
      </c>
      <c r="GP77" t="s">
        <v>219</v>
      </c>
      <c r="GQ77" t="s">
        <v>219</v>
      </c>
      <c r="GR77" t="s">
        <v>219</v>
      </c>
      <c r="GS77" t="s">
        <v>219</v>
      </c>
      <c r="GT77" t="s">
        <v>219</v>
      </c>
      <c r="GU77" t="s">
        <v>219</v>
      </c>
      <c r="GV77" t="s">
        <v>219</v>
      </c>
      <c r="GW77" t="s">
        <v>219</v>
      </c>
      <c r="GX77" t="s">
        <v>219</v>
      </c>
      <c r="GY77" t="s">
        <v>219</v>
      </c>
      <c r="GZ77" t="s">
        <v>219</v>
      </c>
      <c r="HA77" t="s">
        <v>219</v>
      </c>
      <c r="HB77" t="s">
        <v>219</v>
      </c>
      <c r="HC77" t="s">
        <v>219</v>
      </c>
      <c r="HD77" t="s">
        <v>219</v>
      </c>
      <c r="HE77" t="s">
        <v>219</v>
      </c>
      <c r="HF77" t="s">
        <v>219</v>
      </c>
      <c r="HG77" t="s">
        <v>219</v>
      </c>
      <c r="HH77" t="s">
        <v>219</v>
      </c>
      <c r="HI77" t="s">
        <v>219</v>
      </c>
      <c r="HJ77">
        <v>0</v>
      </c>
    </row>
    <row r="78" spans="1:218">
      <c r="A78" t="s">
        <v>233</v>
      </c>
      <c r="B78" s="1">
        <v>44362</v>
      </c>
      <c r="C78" s="1">
        <v>44377</v>
      </c>
      <c r="D78">
        <v>1</v>
      </c>
      <c r="E78">
        <v>1</v>
      </c>
      <c r="F78">
        <v>0</v>
      </c>
      <c r="G78">
        <v>1</v>
      </c>
      <c r="H78">
        <v>1</v>
      </c>
      <c r="I78">
        <v>1</v>
      </c>
      <c r="J78">
        <v>0</v>
      </c>
      <c r="K78">
        <v>0</v>
      </c>
      <c r="L78">
        <v>0</v>
      </c>
      <c r="M78">
        <v>1</v>
      </c>
      <c r="N78">
        <v>1</v>
      </c>
      <c r="O78">
        <v>0</v>
      </c>
      <c r="P78">
        <v>0</v>
      </c>
      <c r="Q78">
        <v>0</v>
      </c>
      <c r="R78">
        <v>0</v>
      </c>
      <c r="S78">
        <v>0</v>
      </c>
      <c r="T78">
        <v>1</v>
      </c>
      <c r="U78">
        <v>0</v>
      </c>
      <c r="V78">
        <v>0</v>
      </c>
      <c r="W78">
        <v>1</v>
      </c>
      <c r="X78">
        <v>0</v>
      </c>
      <c r="Y78">
        <v>0</v>
      </c>
      <c r="Z78" t="s">
        <v>219</v>
      </c>
      <c r="AA78" t="s">
        <v>219</v>
      </c>
      <c r="AB78">
        <v>0</v>
      </c>
      <c r="AC78">
        <v>1</v>
      </c>
      <c r="AD78">
        <v>1</v>
      </c>
      <c r="AE78">
        <v>0</v>
      </c>
      <c r="AF78">
        <v>0</v>
      </c>
      <c r="AG78">
        <v>1</v>
      </c>
      <c r="AH78">
        <v>1</v>
      </c>
      <c r="AI78">
        <v>0</v>
      </c>
      <c r="AJ78">
        <v>1</v>
      </c>
      <c r="AK78">
        <v>0</v>
      </c>
      <c r="AL78">
        <v>1</v>
      </c>
      <c r="AM78">
        <v>1</v>
      </c>
      <c r="AN78">
        <v>1</v>
      </c>
      <c r="AO78">
        <v>0</v>
      </c>
      <c r="AP78">
        <v>0</v>
      </c>
      <c r="AQ78">
        <v>0</v>
      </c>
      <c r="AR78">
        <v>0</v>
      </c>
      <c r="AS78">
        <v>0</v>
      </c>
      <c r="AT78">
        <v>0</v>
      </c>
      <c r="AU78">
        <v>0</v>
      </c>
      <c r="AV78" t="s">
        <v>219</v>
      </c>
      <c r="AW78" t="s">
        <v>219</v>
      </c>
      <c r="AX78">
        <v>1</v>
      </c>
      <c r="AY78">
        <v>0</v>
      </c>
      <c r="AZ78">
        <v>1</v>
      </c>
      <c r="BA78">
        <v>0</v>
      </c>
      <c r="BB78">
        <v>0</v>
      </c>
      <c r="BC78">
        <v>0</v>
      </c>
      <c r="BD78">
        <v>0</v>
      </c>
      <c r="BE78">
        <v>0</v>
      </c>
      <c r="BF78">
        <v>1</v>
      </c>
      <c r="BG78">
        <v>0</v>
      </c>
      <c r="BH78">
        <v>0</v>
      </c>
      <c r="BI78">
        <v>0</v>
      </c>
      <c r="BJ78" t="s">
        <v>219</v>
      </c>
      <c r="BK78" t="s">
        <v>219</v>
      </c>
      <c r="BL78" t="s">
        <v>219</v>
      </c>
      <c r="BM78" t="s">
        <v>219</v>
      </c>
      <c r="BN78" t="s">
        <v>219</v>
      </c>
      <c r="BO78" t="s">
        <v>219</v>
      </c>
      <c r="BP78">
        <v>0</v>
      </c>
      <c r="BQ78">
        <v>1</v>
      </c>
      <c r="BR78">
        <v>0</v>
      </c>
      <c r="BS78" t="s">
        <v>219</v>
      </c>
      <c r="BT78" t="s">
        <v>219</v>
      </c>
      <c r="BU78" t="s">
        <v>219</v>
      </c>
      <c r="BV78" t="s">
        <v>219</v>
      </c>
      <c r="BW78" t="s">
        <v>219</v>
      </c>
      <c r="BX78" t="s">
        <v>219</v>
      </c>
      <c r="BY78" t="s">
        <v>219</v>
      </c>
      <c r="BZ78" t="s">
        <v>219</v>
      </c>
      <c r="CA78" t="s">
        <v>219</v>
      </c>
      <c r="CB78" t="s">
        <v>219</v>
      </c>
      <c r="CC78" t="s">
        <v>219</v>
      </c>
      <c r="CD78" t="s">
        <v>219</v>
      </c>
      <c r="CE78" t="s">
        <v>219</v>
      </c>
      <c r="CF78" t="s">
        <v>219</v>
      </c>
      <c r="CG78" t="s">
        <v>219</v>
      </c>
      <c r="CH78" t="s">
        <v>219</v>
      </c>
      <c r="CI78">
        <v>0</v>
      </c>
      <c r="CJ78">
        <v>0</v>
      </c>
      <c r="CK78">
        <v>0</v>
      </c>
      <c r="CL78">
        <v>0</v>
      </c>
      <c r="CM78">
        <v>0</v>
      </c>
      <c r="CN78">
        <v>0</v>
      </c>
      <c r="CO78">
        <v>0</v>
      </c>
      <c r="CP78">
        <v>0</v>
      </c>
      <c r="CQ78">
        <v>1</v>
      </c>
      <c r="CR78">
        <v>0</v>
      </c>
      <c r="CS78">
        <v>0</v>
      </c>
      <c r="CT78">
        <v>0</v>
      </c>
      <c r="CU78">
        <v>0</v>
      </c>
      <c r="CV78">
        <v>0</v>
      </c>
      <c r="CW78">
        <v>0</v>
      </c>
      <c r="CX78">
        <v>0</v>
      </c>
      <c r="CY78">
        <v>0</v>
      </c>
      <c r="CZ78">
        <v>1</v>
      </c>
      <c r="DA78">
        <v>1</v>
      </c>
      <c r="DB78">
        <v>1</v>
      </c>
      <c r="DC78">
        <v>1</v>
      </c>
      <c r="DD78">
        <v>1</v>
      </c>
      <c r="DE78">
        <v>0</v>
      </c>
      <c r="DF78">
        <v>1</v>
      </c>
      <c r="DG78">
        <v>0</v>
      </c>
      <c r="DH78">
        <v>0</v>
      </c>
      <c r="DI78">
        <v>1</v>
      </c>
      <c r="DJ78">
        <v>0</v>
      </c>
      <c r="DK78">
        <v>1</v>
      </c>
      <c r="DL78">
        <v>0</v>
      </c>
      <c r="DM78" t="s">
        <v>219</v>
      </c>
      <c r="DN78" t="s">
        <v>219</v>
      </c>
      <c r="DO78" t="s">
        <v>219</v>
      </c>
      <c r="DP78" t="s">
        <v>219</v>
      </c>
      <c r="DQ78" t="s">
        <v>219</v>
      </c>
      <c r="DR78">
        <v>0</v>
      </c>
      <c r="DS78">
        <v>0</v>
      </c>
      <c r="DT78">
        <v>0</v>
      </c>
      <c r="DU78" t="s">
        <v>219</v>
      </c>
      <c r="DV78" t="s">
        <v>219</v>
      </c>
      <c r="DW78" t="s">
        <v>219</v>
      </c>
      <c r="DX78" t="s">
        <v>219</v>
      </c>
      <c r="DY78" t="s">
        <v>219</v>
      </c>
      <c r="DZ78" t="s">
        <v>219</v>
      </c>
      <c r="EA78" t="s">
        <v>219</v>
      </c>
      <c r="EB78" t="s">
        <v>219</v>
      </c>
      <c r="EC78" t="s">
        <v>219</v>
      </c>
      <c r="ED78">
        <v>0</v>
      </c>
      <c r="EE78" t="s">
        <v>219</v>
      </c>
      <c r="EF78" t="s">
        <v>219</v>
      </c>
      <c r="EG78" t="s">
        <v>219</v>
      </c>
      <c r="EH78" t="s">
        <v>219</v>
      </c>
      <c r="EI78" t="s">
        <v>219</v>
      </c>
      <c r="EJ78">
        <v>0</v>
      </c>
      <c r="EK78" t="s">
        <v>219</v>
      </c>
      <c r="EL78" t="s">
        <v>219</v>
      </c>
      <c r="EM78" t="s">
        <v>219</v>
      </c>
      <c r="EN78" t="s">
        <v>219</v>
      </c>
      <c r="EO78" t="s">
        <v>219</v>
      </c>
      <c r="EP78">
        <v>1</v>
      </c>
      <c r="EQ78">
        <v>0</v>
      </c>
      <c r="ER78">
        <v>1</v>
      </c>
      <c r="ES78">
        <v>1</v>
      </c>
      <c r="ET78">
        <v>1</v>
      </c>
      <c r="EU78">
        <v>1</v>
      </c>
      <c r="EV78">
        <v>1</v>
      </c>
      <c r="EW78">
        <v>0</v>
      </c>
      <c r="EX78">
        <v>1</v>
      </c>
      <c r="EY78">
        <v>1</v>
      </c>
      <c r="EZ78">
        <v>1</v>
      </c>
      <c r="FA78">
        <v>0</v>
      </c>
      <c r="FB78">
        <v>0</v>
      </c>
      <c r="FC78">
        <v>0</v>
      </c>
      <c r="FD78" t="s">
        <v>219</v>
      </c>
      <c r="FE78" t="s">
        <v>219</v>
      </c>
      <c r="FF78" t="s">
        <v>219</v>
      </c>
      <c r="FG78">
        <v>0</v>
      </c>
      <c r="FH78" t="s">
        <v>219</v>
      </c>
      <c r="FI78" t="s">
        <v>219</v>
      </c>
      <c r="FJ78" t="s">
        <v>219</v>
      </c>
      <c r="FK78" t="s">
        <v>219</v>
      </c>
      <c r="FL78" t="s">
        <v>219</v>
      </c>
      <c r="FM78" t="s">
        <v>219</v>
      </c>
      <c r="FN78">
        <v>0</v>
      </c>
      <c r="FO78">
        <v>0</v>
      </c>
      <c r="FP78" t="s">
        <v>219</v>
      </c>
      <c r="FQ78" t="s">
        <v>219</v>
      </c>
      <c r="FR78" t="s">
        <v>219</v>
      </c>
      <c r="FS78" t="s">
        <v>219</v>
      </c>
      <c r="FT78" t="s">
        <v>219</v>
      </c>
      <c r="FU78" t="s">
        <v>219</v>
      </c>
      <c r="FV78" t="s">
        <v>219</v>
      </c>
      <c r="FW78" t="s">
        <v>219</v>
      </c>
      <c r="FX78" t="s">
        <v>219</v>
      </c>
      <c r="FY78">
        <v>0</v>
      </c>
      <c r="FZ78">
        <v>0</v>
      </c>
      <c r="GA78" t="s">
        <v>219</v>
      </c>
      <c r="GB78" t="s">
        <v>219</v>
      </c>
      <c r="GC78" t="s">
        <v>219</v>
      </c>
      <c r="GD78" t="s">
        <v>219</v>
      </c>
      <c r="GE78" t="s">
        <v>219</v>
      </c>
      <c r="GF78" t="s">
        <v>219</v>
      </c>
      <c r="GG78" t="s">
        <v>219</v>
      </c>
      <c r="GH78" t="s">
        <v>219</v>
      </c>
      <c r="GI78" t="s">
        <v>219</v>
      </c>
      <c r="GJ78" t="s">
        <v>219</v>
      </c>
      <c r="GK78" t="s">
        <v>219</v>
      </c>
      <c r="GL78" t="s">
        <v>219</v>
      </c>
      <c r="GM78" t="s">
        <v>219</v>
      </c>
      <c r="GN78" t="s">
        <v>219</v>
      </c>
      <c r="GO78" t="s">
        <v>219</v>
      </c>
      <c r="GP78" t="s">
        <v>219</v>
      </c>
      <c r="GQ78" t="s">
        <v>219</v>
      </c>
      <c r="GR78" t="s">
        <v>219</v>
      </c>
      <c r="GS78" t="s">
        <v>219</v>
      </c>
      <c r="GT78" t="s">
        <v>219</v>
      </c>
      <c r="GU78" t="s">
        <v>219</v>
      </c>
      <c r="GV78" t="s">
        <v>219</v>
      </c>
      <c r="GW78" t="s">
        <v>219</v>
      </c>
      <c r="GX78" t="s">
        <v>219</v>
      </c>
      <c r="GY78" t="s">
        <v>219</v>
      </c>
      <c r="GZ78" t="s">
        <v>219</v>
      </c>
      <c r="HA78" t="s">
        <v>219</v>
      </c>
      <c r="HB78" t="s">
        <v>219</v>
      </c>
      <c r="HC78" t="s">
        <v>219</v>
      </c>
      <c r="HD78" t="s">
        <v>219</v>
      </c>
      <c r="HE78" t="s">
        <v>219</v>
      </c>
      <c r="HF78" t="s">
        <v>219</v>
      </c>
      <c r="HG78" t="s">
        <v>219</v>
      </c>
      <c r="HH78" t="s">
        <v>219</v>
      </c>
      <c r="HI78" t="s">
        <v>219</v>
      </c>
      <c r="HJ78">
        <v>0</v>
      </c>
    </row>
    <row r="79" spans="1:218">
      <c r="A79" t="s">
        <v>233</v>
      </c>
      <c r="B79" s="1">
        <v>44378</v>
      </c>
      <c r="C79" s="1">
        <v>44561</v>
      </c>
      <c r="D79">
        <v>1</v>
      </c>
      <c r="E79">
        <v>1</v>
      </c>
      <c r="F79">
        <v>0</v>
      </c>
      <c r="G79">
        <v>1</v>
      </c>
      <c r="H79">
        <v>1</v>
      </c>
      <c r="I79">
        <v>1</v>
      </c>
      <c r="J79">
        <v>0</v>
      </c>
      <c r="K79">
        <v>0</v>
      </c>
      <c r="L79">
        <v>0</v>
      </c>
      <c r="M79">
        <v>1</v>
      </c>
      <c r="N79">
        <v>1</v>
      </c>
      <c r="O79">
        <v>0</v>
      </c>
      <c r="P79">
        <v>0</v>
      </c>
      <c r="Q79">
        <v>0</v>
      </c>
      <c r="R79">
        <v>1</v>
      </c>
      <c r="S79">
        <v>0</v>
      </c>
      <c r="T79">
        <v>1</v>
      </c>
      <c r="U79">
        <v>0</v>
      </c>
      <c r="V79">
        <v>0</v>
      </c>
      <c r="W79">
        <v>1</v>
      </c>
      <c r="X79">
        <v>0</v>
      </c>
      <c r="Y79">
        <v>0</v>
      </c>
      <c r="Z79" t="s">
        <v>219</v>
      </c>
      <c r="AA79" t="s">
        <v>219</v>
      </c>
      <c r="AB79">
        <v>0</v>
      </c>
      <c r="AC79">
        <v>1</v>
      </c>
      <c r="AD79">
        <v>1</v>
      </c>
      <c r="AE79">
        <v>0</v>
      </c>
      <c r="AF79">
        <v>1</v>
      </c>
      <c r="AG79">
        <v>1</v>
      </c>
      <c r="AH79">
        <v>1</v>
      </c>
      <c r="AI79">
        <v>0</v>
      </c>
      <c r="AJ79">
        <v>1</v>
      </c>
      <c r="AK79">
        <v>0</v>
      </c>
      <c r="AL79">
        <v>1</v>
      </c>
      <c r="AM79">
        <v>1</v>
      </c>
      <c r="AN79">
        <v>1</v>
      </c>
      <c r="AO79">
        <v>0</v>
      </c>
      <c r="AP79">
        <v>0</v>
      </c>
      <c r="AQ79">
        <v>0</v>
      </c>
      <c r="AR79">
        <v>0</v>
      </c>
      <c r="AS79">
        <v>0</v>
      </c>
      <c r="AT79">
        <v>0</v>
      </c>
      <c r="AU79">
        <v>0</v>
      </c>
      <c r="AV79" t="s">
        <v>219</v>
      </c>
      <c r="AW79" t="s">
        <v>219</v>
      </c>
      <c r="AX79">
        <v>1</v>
      </c>
      <c r="AY79">
        <v>0</v>
      </c>
      <c r="AZ79">
        <v>1</v>
      </c>
      <c r="BA79">
        <v>0</v>
      </c>
      <c r="BB79">
        <v>0</v>
      </c>
      <c r="BC79">
        <v>0</v>
      </c>
      <c r="BD79">
        <v>0</v>
      </c>
      <c r="BE79">
        <v>0</v>
      </c>
      <c r="BF79">
        <v>1</v>
      </c>
      <c r="BG79">
        <v>0</v>
      </c>
      <c r="BH79">
        <v>0</v>
      </c>
      <c r="BI79">
        <v>0</v>
      </c>
      <c r="BJ79" t="s">
        <v>219</v>
      </c>
      <c r="BK79" t="s">
        <v>219</v>
      </c>
      <c r="BL79" t="s">
        <v>219</v>
      </c>
      <c r="BM79" t="s">
        <v>219</v>
      </c>
      <c r="BN79" t="s">
        <v>219</v>
      </c>
      <c r="BO79" t="s">
        <v>219</v>
      </c>
      <c r="BP79">
        <v>0</v>
      </c>
      <c r="BQ79">
        <v>1</v>
      </c>
      <c r="BR79">
        <v>0</v>
      </c>
      <c r="BS79" t="s">
        <v>219</v>
      </c>
      <c r="BT79" t="s">
        <v>219</v>
      </c>
      <c r="BU79" t="s">
        <v>219</v>
      </c>
      <c r="BV79" t="s">
        <v>219</v>
      </c>
      <c r="BW79" t="s">
        <v>219</v>
      </c>
      <c r="BX79" t="s">
        <v>219</v>
      </c>
      <c r="BY79" t="s">
        <v>219</v>
      </c>
      <c r="BZ79" t="s">
        <v>219</v>
      </c>
      <c r="CA79" t="s">
        <v>219</v>
      </c>
      <c r="CB79" t="s">
        <v>219</v>
      </c>
      <c r="CC79" t="s">
        <v>219</v>
      </c>
      <c r="CD79" t="s">
        <v>219</v>
      </c>
      <c r="CE79" t="s">
        <v>219</v>
      </c>
      <c r="CF79" t="s">
        <v>219</v>
      </c>
      <c r="CG79" t="s">
        <v>219</v>
      </c>
      <c r="CH79" t="s">
        <v>219</v>
      </c>
      <c r="CI79">
        <v>0</v>
      </c>
      <c r="CJ79">
        <v>0</v>
      </c>
      <c r="CK79">
        <v>0</v>
      </c>
      <c r="CL79">
        <v>0</v>
      </c>
      <c r="CM79">
        <v>0</v>
      </c>
      <c r="CN79">
        <v>0</v>
      </c>
      <c r="CO79">
        <v>1</v>
      </c>
      <c r="CP79">
        <v>0</v>
      </c>
      <c r="CQ79">
        <v>1</v>
      </c>
      <c r="CR79">
        <v>1</v>
      </c>
      <c r="CS79">
        <v>0</v>
      </c>
      <c r="CT79">
        <v>0</v>
      </c>
      <c r="CU79">
        <v>0</v>
      </c>
      <c r="CV79">
        <v>0</v>
      </c>
      <c r="CW79">
        <v>0</v>
      </c>
      <c r="CX79">
        <v>1</v>
      </c>
      <c r="CY79">
        <v>0</v>
      </c>
      <c r="CZ79">
        <v>1</v>
      </c>
      <c r="DA79">
        <v>1</v>
      </c>
      <c r="DB79">
        <v>1</v>
      </c>
      <c r="DC79">
        <v>1</v>
      </c>
      <c r="DD79">
        <v>1</v>
      </c>
      <c r="DE79">
        <v>0</v>
      </c>
      <c r="DF79">
        <v>1</v>
      </c>
      <c r="DG79">
        <v>0</v>
      </c>
      <c r="DH79">
        <v>0</v>
      </c>
      <c r="DI79">
        <v>1</v>
      </c>
      <c r="DJ79">
        <v>0</v>
      </c>
      <c r="DK79">
        <v>1</v>
      </c>
      <c r="DL79">
        <v>0</v>
      </c>
      <c r="DM79" t="s">
        <v>219</v>
      </c>
      <c r="DN79" t="s">
        <v>219</v>
      </c>
      <c r="DO79" t="s">
        <v>219</v>
      </c>
      <c r="DP79" t="s">
        <v>219</v>
      </c>
      <c r="DQ79" t="s">
        <v>219</v>
      </c>
      <c r="DR79">
        <v>0</v>
      </c>
      <c r="DS79">
        <v>0</v>
      </c>
      <c r="DT79">
        <v>0</v>
      </c>
      <c r="DU79" t="s">
        <v>219</v>
      </c>
      <c r="DV79" t="s">
        <v>219</v>
      </c>
      <c r="DW79" t="s">
        <v>219</v>
      </c>
      <c r="DX79" t="s">
        <v>219</v>
      </c>
      <c r="DY79" t="s">
        <v>219</v>
      </c>
      <c r="DZ79" t="s">
        <v>219</v>
      </c>
      <c r="EA79" t="s">
        <v>219</v>
      </c>
      <c r="EB79" t="s">
        <v>219</v>
      </c>
      <c r="EC79" t="s">
        <v>219</v>
      </c>
      <c r="ED79">
        <v>0</v>
      </c>
      <c r="EE79" t="s">
        <v>219</v>
      </c>
      <c r="EF79" t="s">
        <v>219</v>
      </c>
      <c r="EG79" t="s">
        <v>219</v>
      </c>
      <c r="EH79" t="s">
        <v>219</v>
      </c>
      <c r="EI79" t="s">
        <v>219</v>
      </c>
      <c r="EJ79">
        <v>0</v>
      </c>
      <c r="EK79" t="s">
        <v>219</v>
      </c>
      <c r="EL79" t="s">
        <v>219</v>
      </c>
      <c r="EM79" t="s">
        <v>219</v>
      </c>
      <c r="EN79" t="s">
        <v>219</v>
      </c>
      <c r="EO79" t="s">
        <v>219</v>
      </c>
      <c r="EP79">
        <v>1</v>
      </c>
      <c r="EQ79">
        <v>0</v>
      </c>
      <c r="ER79">
        <v>1</v>
      </c>
      <c r="ES79">
        <v>1</v>
      </c>
      <c r="ET79">
        <v>1</v>
      </c>
      <c r="EU79">
        <v>1</v>
      </c>
      <c r="EV79">
        <v>1</v>
      </c>
      <c r="EW79">
        <v>0</v>
      </c>
      <c r="EX79">
        <v>1</v>
      </c>
      <c r="EY79">
        <v>1</v>
      </c>
      <c r="EZ79">
        <v>1</v>
      </c>
      <c r="FA79">
        <v>0</v>
      </c>
      <c r="FB79">
        <v>0</v>
      </c>
      <c r="FC79">
        <v>0</v>
      </c>
      <c r="FD79" t="s">
        <v>219</v>
      </c>
      <c r="FE79" t="s">
        <v>219</v>
      </c>
      <c r="FF79" t="s">
        <v>219</v>
      </c>
      <c r="FG79">
        <v>0</v>
      </c>
      <c r="FH79" t="s">
        <v>219</v>
      </c>
      <c r="FI79" t="s">
        <v>219</v>
      </c>
      <c r="FJ79" t="s">
        <v>219</v>
      </c>
      <c r="FK79" t="s">
        <v>219</v>
      </c>
      <c r="FL79" t="s">
        <v>219</v>
      </c>
      <c r="FM79" t="s">
        <v>219</v>
      </c>
      <c r="FN79">
        <v>0</v>
      </c>
      <c r="FO79">
        <v>0</v>
      </c>
      <c r="FP79" t="s">
        <v>219</v>
      </c>
      <c r="FQ79" t="s">
        <v>219</v>
      </c>
      <c r="FR79" t="s">
        <v>219</v>
      </c>
      <c r="FS79" t="s">
        <v>219</v>
      </c>
      <c r="FT79" t="s">
        <v>219</v>
      </c>
      <c r="FU79" t="s">
        <v>219</v>
      </c>
      <c r="FV79" t="s">
        <v>219</v>
      </c>
      <c r="FW79" t="s">
        <v>219</v>
      </c>
      <c r="FX79" t="s">
        <v>219</v>
      </c>
      <c r="FY79">
        <v>0</v>
      </c>
      <c r="FZ79">
        <v>1</v>
      </c>
      <c r="GA79">
        <v>1</v>
      </c>
      <c r="GB79">
        <v>0</v>
      </c>
      <c r="GC79">
        <v>0</v>
      </c>
      <c r="GD79">
        <v>0</v>
      </c>
      <c r="GE79">
        <v>1</v>
      </c>
      <c r="GF79">
        <v>1</v>
      </c>
      <c r="GG79">
        <v>0</v>
      </c>
      <c r="GH79">
        <v>1</v>
      </c>
      <c r="GI79">
        <v>1</v>
      </c>
      <c r="GJ79">
        <v>1</v>
      </c>
      <c r="GK79">
        <v>1</v>
      </c>
      <c r="GL79">
        <v>1</v>
      </c>
      <c r="GM79">
        <v>1</v>
      </c>
      <c r="GN79">
        <v>1</v>
      </c>
      <c r="GO79">
        <v>1</v>
      </c>
      <c r="GP79">
        <v>0</v>
      </c>
      <c r="GQ79">
        <v>1</v>
      </c>
      <c r="GR79">
        <v>0</v>
      </c>
      <c r="GS79" t="s">
        <v>219</v>
      </c>
      <c r="GT79" t="s">
        <v>219</v>
      </c>
      <c r="GU79" t="s">
        <v>219</v>
      </c>
      <c r="GV79" t="s">
        <v>219</v>
      </c>
      <c r="GW79" t="s">
        <v>219</v>
      </c>
      <c r="GX79" t="s">
        <v>219</v>
      </c>
      <c r="GY79" t="s">
        <v>219</v>
      </c>
      <c r="GZ79" t="s">
        <v>219</v>
      </c>
      <c r="HA79">
        <v>1</v>
      </c>
      <c r="HB79">
        <v>0</v>
      </c>
      <c r="HC79">
        <v>0</v>
      </c>
      <c r="HD79">
        <v>0</v>
      </c>
      <c r="HE79">
        <v>0</v>
      </c>
      <c r="HF79">
        <v>0</v>
      </c>
      <c r="HG79">
        <v>0</v>
      </c>
      <c r="HH79">
        <v>1</v>
      </c>
      <c r="HI79">
        <v>0</v>
      </c>
      <c r="HJ79">
        <v>0</v>
      </c>
    </row>
    <row r="80" spans="1:218">
      <c r="A80" t="s">
        <v>233</v>
      </c>
      <c r="B80" s="1">
        <v>44562</v>
      </c>
      <c r="C80" s="1">
        <v>44622</v>
      </c>
      <c r="D80">
        <v>1</v>
      </c>
      <c r="E80">
        <v>1</v>
      </c>
      <c r="F80">
        <v>0</v>
      </c>
      <c r="G80">
        <v>1</v>
      </c>
      <c r="H80">
        <v>1</v>
      </c>
      <c r="I80">
        <v>1</v>
      </c>
      <c r="J80">
        <v>0</v>
      </c>
      <c r="K80">
        <v>0</v>
      </c>
      <c r="L80">
        <v>0</v>
      </c>
      <c r="M80">
        <v>1</v>
      </c>
      <c r="N80">
        <v>1</v>
      </c>
      <c r="O80">
        <v>0</v>
      </c>
      <c r="P80">
        <v>0</v>
      </c>
      <c r="Q80">
        <v>0</v>
      </c>
      <c r="R80">
        <v>1</v>
      </c>
      <c r="S80">
        <v>0</v>
      </c>
      <c r="T80">
        <v>1</v>
      </c>
      <c r="U80">
        <v>0</v>
      </c>
      <c r="V80">
        <v>0</v>
      </c>
      <c r="W80">
        <v>1</v>
      </c>
      <c r="X80">
        <v>0</v>
      </c>
      <c r="Y80">
        <v>0</v>
      </c>
      <c r="Z80" t="s">
        <v>219</v>
      </c>
      <c r="AA80" t="s">
        <v>219</v>
      </c>
      <c r="AB80">
        <v>0</v>
      </c>
      <c r="AC80">
        <v>1</v>
      </c>
      <c r="AD80">
        <v>1</v>
      </c>
      <c r="AE80">
        <v>0</v>
      </c>
      <c r="AF80">
        <v>1</v>
      </c>
      <c r="AG80">
        <v>1</v>
      </c>
      <c r="AH80">
        <v>1</v>
      </c>
      <c r="AI80">
        <v>0</v>
      </c>
      <c r="AJ80">
        <v>1</v>
      </c>
      <c r="AK80">
        <v>0</v>
      </c>
      <c r="AL80">
        <v>1</v>
      </c>
      <c r="AM80">
        <v>1</v>
      </c>
      <c r="AN80">
        <v>1</v>
      </c>
      <c r="AO80">
        <v>0</v>
      </c>
      <c r="AP80">
        <v>0</v>
      </c>
      <c r="AQ80">
        <v>0</v>
      </c>
      <c r="AR80">
        <v>0</v>
      </c>
      <c r="AS80">
        <v>0</v>
      </c>
      <c r="AT80">
        <v>0</v>
      </c>
      <c r="AU80">
        <v>0</v>
      </c>
      <c r="AV80" t="s">
        <v>219</v>
      </c>
      <c r="AW80" t="s">
        <v>219</v>
      </c>
      <c r="AX80">
        <v>1</v>
      </c>
      <c r="AY80">
        <v>0</v>
      </c>
      <c r="AZ80">
        <v>1</v>
      </c>
      <c r="BA80">
        <v>0</v>
      </c>
      <c r="BB80">
        <v>0</v>
      </c>
      <c r="BC80">
        <v>0</v>
      </c>
      <c r="BD80">
        <v>0</v>
      </c>
      <c r="BE80">
        <v>0</v>
      </c>
      <c r="BF80">
        <v>1</v>
      </c>
      <c r="BG80">
        <v>0</v>
      </c>
      <c r="BH80">
        <v>0</v>
      </c>
      <c r="BI80">
        <v>0</v>
      </c>
      <c r="BJ80" t="s">
        <v>219</v>
      </c>
      <c r="BK80" t="s">
        <v>219</v>
      </c>
      <c r="BL80" t="s">
        <v>219</v>
      </c>
      <c r="BM80" t="s">
        <v>219</v>
      </c>
      <c r="BN80" t="s">
        <v>219</v>
      </c>
      <c r="BO80" t="s">
        <v>219</v>
      </c>
      <c r="BP80">
        <v>0</v>
      </c>
      <c r="BQ80">
        <v>1</v>
      </c>
      <c r="BR80">
        <v>0</v>
      </c>
      <c r="BS80" t="s">
        <v>219</v>
      </c>
      <c r="BT80" t="s">
        <v>219</v>
      </c>
      <c r="BU80" t="s">
        <v>219</v>
      </c>
      <c r="BV80" t="s">
        <v>219</v>
      </c>
      <c r="BW80" t="s">
        <v>219</v>
      </c>
      <c r="BX80" t="s">
        <v>219</v>
      </c>
      <c r="BY80" t="s">
        <v>219</v>
      </c>
      <c r="BZ80" t="s">
        <v>219</v>
      </c>
      <c r="CA80" t="s">
        <v>219</v>
      </c>
      <c r="CB80" t="s">
        <v>219</v>
      </c>
      <c r="CC80" t="s">
        <v>219</v>
      </c>
      <c r="CD80" t="s">
        <v>219</v>
      </c>
      <c r="CE80" t="s">
        <v>219</v>
      </c>
      <c r="CF80" t="s">
        <v>219</v>
      </c>
      <c r="CG80" t="s">
        <v>219</v>
      </c>
      <c r="CH80" t="s">
        <v>219</v>
      </c>
      <c r="CI80">
        <v>0</v>
      </c>
      <c r="CJ80">
        <v>0</v>
      </c>
      <c r="CK80">
        <v>0</v>
      </c>
      <c r="CL80">
        <v>0</v>
      </c>
      <c r="CM80">
        <v>0</v>
      </c>
      <c r="CN80">
        <v>0</v>
      </c>
      <c r="CO80">
        <v>1</v>
      </c>
      <c r="CP80">
        <v>0</v>
      </c>
      <c r="CQ80">
        <v>1</v>
      </c>
      <c r="CR80">
        <v>1</v>
      </c>
      <c r="CS80">
        <v>0</v>
      </c>
      <c r="CT80">
        <v>0</v>
      </c>
      <c r="CU80">
        <v>0</v>
      </c>
      <c r="CV80">
        <v>0</v>
      </c>
      <c r="CW80">
        <v>0</v>
      </c>
      <c r="CX80">
        <v>1</v>
      </c>
      <c r="CY80">
        <v>0</v>
      </c>
      <c r="CZ80">
        <v>1</v>
      </c>
      <c r="DA80">
        <v>1</v>
      </c>
      <c r="DB80">
        <v>1</v>
      </c>
      <c r="DC80">
        <v>1</v>
      </c>
      <c r="DD80">
        <v>1</v>
      </c>
      <c r="DE80">
        <v>0</v>
      </c>
      <c r="DF80">
        <v>1</v>
      </c>
      <c r="DG80">
        <v>0</v>
      </c>
      <c r="DH80">
        <v>0</v>
      </c>
      <c r="DI80">
        <v>1</v>
      </c>
      <c r="DJ80">
        <v>0</v>
      </c>
      <c r="DK80">
        <v>1</v>
      </c>
      <c r="DL80">
        <v>0</v>
      </c>
      <c r="DM80" t="s">
        <v>219</v>
      </c>
      <c r="DN80" t="s">
        <v>219</v>
      </c>
      <c r="DO80" t="s">
        <v>219</v>
      </c>
      <c r="DP80" t="s">
        <v>219</v>
      </c>
      <c r="DQ80" t="s">
        <v>219</v>
      </c>
      <c r="DR80">
        <v>0</v>
      </c>
      <c r="DS80">
        <v>0</v>
      </c>
      <c r="DT80">
        <v>0</v>
      </c>
      <c r="DU80" t="s">
        <v>219</v>
      </c>
      <c r="DV80" t="s">
        <v>219</v>
      </c>
      <c r="DW80" t="s">
        <v>219</v>
      </c>
      <c r="DX80" t="s">
        <v>219</v>
      </c>
      <c r="DY80" t="s">
        <v>219</v>
      </c>
      <c r="DZ80" t="s">
        <v>219</v>
      </c>
      <c r="EA80" t="s">
        <v>219</v>
      </c>
      <c r="EB80" t="s">
        <v>219</v>
      </c>
      <c r="EC80" t="s">
        <v>219</v>
      </c>
      <c r="ED80">
        <v>0</v>
      </c>
      <c r="EE80" t="s">
        <v>219</v>
      </c>
      <c r="EF80" t="s">
        <v>219</v>
      </c>
      <c r="EG80" t="s">
        <v>219</v>
      </c>
      <c r="EH80" t="s">
        <v>219</v>
      </c>
      <c r="EI80" t="s">
        <v>219</v>
      </c>
      <c r="EJ80">
        <v>0</v>
      </c>
      <c r="EK80" t="s">
        <v>219</v>
      </c>
      <c r="EL80" t="s">
        <v>219</v>
      </c>
      <c r="EM80" t="s">
        <v>219</v>
      </c>
      <c r="EN80" t="s">
        <v>219</v>
      </c>
      <c r="EO80" t="s">
        <v>219</v>
      </c>
      <c r="EP80">
        <v>1</v>
      </c>
      <c r="EQ80">
        <v>0</v>
      </c>
      <c r="ER80">
        <v>1</v>
      </c>
      <c r="ES80">
        <v>1</v>
      </c>
      <c r="ET80">
        <v>1</v>
      </c>
      <c r="EU80">
        <v>1</v>
      </c>
      <c r="EV80">
        <v>1</v>
      </c>
      <c r="EW80">
        <v>0</v>
      </c>
      <c r="EX80">
        <v>1</v>
      </c>
      <c r="EY80">
        <v>1</v>
      </c>
      <c r="EZ80">
        <v>1</v>
      </c>
      <c r="FA80">
        <v>0</v>
      </c>
      <c r="FB80">
        <v>0</v>
      </c>
      <c r="FC80">
        <v>0</v>
      </c>
      <c r="FD80" t="s">
        <v>219</v>
      </c>
      <c r="FE80" t="s">
        <v>219</v>
      </c>
      <c r="FF80" t="s">
        <v>219</v>
      </c>
      <c r="FG80">
        <v>0</v>
      </c>
      <c r="FH80" t="s">
        <v>219</v>
      </c>
      <c r="FI80" t="s">
        <v>219</v>
      </c>
      <c r="FJ80" t="s">
        <v>219</v>
      </c>
      <c r="FK80" t="s">
        <v>219</v>
      </c>
      <c r="FL80" t="s">
        <v>219</v>
      </c>
      <c r="FM80" t="s">
        <v>219</v>
      </c>
      <c r="FN80">
        <v>0</v>
      </c>
      <c r="FO80">
        <v>0</v>
      </c>
      <c r="FP80" t="s">
        <v>219</v>
      </c>
      <c r="FQ80" t="s">
        <v>219</v>
      </c>
      <c r="FR80" t="s">
        <v>219</v>
      </c>
      <c r="FS80" t="s">
        <v>219</v>
      </c>
      <c r="FT80" t="s">
        <v>219</v>
      </c>
      <c r="FU80" t="s">
        <v>219</v>
      </c>
      <c r="FV80" t="s">
        <v>219</v>
      </c>
      <c r="FW80" t="s">
        <v>219</v>
      </c>
      <c r="FX80" t="s">
        <v>219</v>
      </c>
      <c r="FY80">
        <v>0</v>
      </c>
      <c r="FZ80">
        <v>1</v>
      </c>
      <c r="GA80">
        <v>1</v>
      </c>
      <c r="GB80">
        <v>0</v>
      </c>
      <c r="GC80">
        <v>0</v>
      </c>
      <c r="GD80">
        <v>0</v>
      </c>
      <c r="GE80">
        <v>1</v>
      </c>
      <c r="GF80">
        <v>1</v>
      </c>
      <c r="GG80">
        <v>0</v>
      </c>
      <c r="GH80">
        <v>1</v>
      </c>
      <c r="GI80">
        <v>1</v>
      </c>
      <c r="GJ80">
        <v>1</v>
      </c>
      <c r="GK80">
        <v>1</v>
      </c>
      <c r="GL80">
        <v>1</v>
      </c>
      <c r="GM80">
        <v>1</v>
      </c>
      <c r="GN80">
        <v>1</v>
      </c>
      <c r="GO80">
        <v>1</v>
      </c>
      <c r="GP80">
        <v>0</v>
      </c>
      <c r="GQ80">
        <v>1</v>
      </c>
      <c r="GR80">
        <v>0</v>
      </c>
      <c r="GS80" t="s">
        <v>219</v>
      </c>
      <c r="GT80" t="s">
        <v>219</v>
      </c>
      <c r="GU80" t="s">
        <v>219</v>
      </c>
      <c r="GV80" t="s">
        <v>219</v>
      </c>
      <c r="GW80" t="s">
        <v>219</v>
      </c>
      <c r="GX80" t="s">
        <v>219</v>
      </c>
      <c r="GY80" t="s">
        <v>219</v>
      </c>
      <c r="GZ80" t="s">
        <v>219</v>
      </c>
      <c r="HA80">
        <v>1</v>
      </c>
      <c r="HB80">
        <v>0</v>
      </c>
      <c r="HC80">
        <v>0</v>
      </c>
      <c r="HD80">
        <v>0</v>
      </c>
      <c r="HE80">
        <v>0</v>
      </c>
      <c r="HF80">
        <v>0</v>
      </c>
      <c r="HG80">
        <v>0</v>
      </c>
      <c r="HH80">
        <v>1</v>
      </c>
      <c r="HI80">
        <v>0</v>
      </c>
      <c r="HJ80">
        <v>0</v>
      </c>
    </row>
    <row r="81" spans="1:218">
      <c r="A81" t="s">
        <v>233</v>
      </c>
      <c r="B81" s="1">
        <v>44623</v>
      </c>
      <c r="C81" s="1">
        <v>44742</v>
      </c>
      <c r="D81">
        <v>1</v>
      </c>
      <c r="E81">
        <v>1</v>
      </c>
      <c r="F81">
        <v>0</v>
      </c>
      <c r="G81">
        <v>1</v>
      </c>
      <c r="H81">
        <v>1</v>
      </c>
      <c r="I81">
        <v>1</v>
      </c>
      <c r="J81">
        <v>0</v>
      </c>
      <c r="K81">
        <v>0</v>
      </c>
      <c r="L81">
        <v>0</v>
      </c>
      <c r="M81">
        <v>1</v>
      </c>
      <c r="N81">
        <v>1</v>
      </c>
      <c r="O81">
        <v>0</v>
      </c>
      <c r="P81">
        <v>1</v>
      </c>
      <c r="Q81">
        <v>0</v>
      </c>
      <c r="R81">
        <v>1</v>
      </c>
      <c r="S81">
        <v>0</v>
      </c>
      <c r="T81">
        <v>1</v>
      </c>
      <c r="U81">
        <v>0</v>
      </c>
      <c r="V81">
        <v>0</v>
      </c>
      <c r="W81">
        <v>1</v>
      </c>
      <c r="X81">
        <v>0</v>
      </c>
      <c r="Y81">
        <v>0</v>
      </c>
      <c r="Z81" t="s">
        <v>219</v>
      </c>
      <c r="AA81" t="s">
        <v>219</v>
      </c>
      <c r="AB81">
        <v>0</v>
      </c>
      <c r="AC81">
        <v>1</v>
      </c>
      <c r="AD81">
        <v>1</v>
      </c>
      <c r="AE81">
        <v>0</v>
      </c>
      <c r="AF81">
        <v>1</v>
      </c>
      <c r="AG81">
        <v>1</v>
      </c>
      <c r="AH81">
        <v>1</v>
      </c>
      <c r="AI81">
        <v>0</v>
      </c>
      <c r="AJ81">
        <v>1</v>
      </c>
      <c r="AK81">
        <v>0</v>
      </c>
      <c r="AL81">
        <v>1</v>
      </c>
      <c r="AM81">
        <v>1</v>
      </c>
      <c r="AN81">
        <v>1</v>
      </c>
      <c r="AO81">
        <v>0</v>
      </c>
      <c r="AP81">
        <v>0</v>
      </c>
      <c r="AQ81">
        <v>0</v>
      </c>
      <c r="AR81">
        <v>0</v>
      </c>
      <c r="AS81">
        <v>0</v>
      </c>
      <c r="AT81">
        <v>0</v>
      </c>
      <c r="AU81">
        <v>0</v>
      </c>
      <c r="AV81" t="s">
        <v>219</v>
      </c>
      <c r="AW81" t="s">
        <v>219</v>
      </c>
      <c r="AX81">
        <v>1</v>
      </c>
      <c r="AY81">
        <v>0</v>
      </c>
      <c r="AZ81">
        <v>1</v>
      </c>
      <c r="BA81">
        <v>0</v>
      </c>
      <c r="BB81">
        <v>0</v>
      </c>
      <c r="BC81">
        <v>0</v>
      </c>
      <c r="BD81">
        <v>0</v>
      </c>
      <c r="BE81">
        <v>0</v>
      </c>
      <c r="BF81">
        <v>1</v>
      </c>
      <c r="BG81">
        <v>0</v>
      </c>
      <c r="BH81">
        <v>0</v>
      </c>
      <c r="BI81">
        <v>0</v>
      </c>
      <c r="BJ81" t="s">
        <v>219</v>
      </c>
      <c r="BK81" t="s">
        <v>219</v>
      </c>
      <c r="BL81" t="s">
        <v>219</v>
      </c>
      <c r="BM81" t="s">
        <v>219</v>
      </c>
      <c r="BN81" t="s">
        <v>219</v>
      </c>
      <c r="BO81" t="s">
        <v>219</v>
      </c>
      <c r="BP81">
        <v>0</v>
      </c>
      <c r="BQ81">
        <v>1</v>
      </c>
      <c r="BR81">
        <v>0</v>
      </c>
      <c r="BS81" t="s">
        <v>219</v>
      </c>
      <c r="BT81" t="s">
        <v>219</v>
      </c>
      <c r="BU81" t="s">
        <v>219</v>
      </c>
      <c r="BV81" t="s">
        <v>219</v>
      </c>
      <c r="BW81" t="s">
        <v>219</v>
      </c>
      <c r="BX81" t="s">
        <v>219</v>
      </c>
      <c r="BY81" t="s">
        <v>219</v>
      </c>
      <c r="BZ81" t="s">
        <v>219</v>
      </c>
      <c r="CA81" t="s">
        <v>219</v>
      </c>
      <c r="CB81" t="s">
        <v>219</v>
      </c>
      <c r="CC81" t="s">
        <v>219</v>
      </c>
      <c r="CD81" t="s">
        <v>219</v>
      </c>
      <c r="CE81" t="s">
        <v>219</v>
      </c>
      <c r="CF81" t="s">
        <v>219</v>
      </c>
      <c r="CG81" t="s">
        <v>219</v>
      </c>
      <c r="CH81" t="s">
        <v>219</v>
      </c>
      <c r="CI81">
        <v>0</v>
      </c>
      <c r="CJ81">
        <v>0</v>
      </c>
      <c r="CK81">
        <v>0</v>
      </c>
      <c r="CL81">
        <v>0</v>
      </c>
      <c r="CM81">
        <v>0</v>
      </c>
      <c r="CN81">
        <v>0</v>
      </c>
      <c r="CO81">
        <v>1</v>
      </c>
      <c r="CP81">
        <v>0</v>
      </c>
      <c r="CQ81">
        <v>1</v>
      </c>
      <c r="CR81">
        <v>1</v>
      </c>
      <c r="CS81">
        <v>0</v>
      </c>
      <c r="CT81">
        <v>0</v>
      </c>
      <c r="CU81">
        <v>0</v>
      </c>
      <c r="CV81">
        <v>0</v>
      </c>
      <c r="CW81">
        <v>0</v>
      </c>
      <c r="CX81">
        <v>1</v>
      </c>
      <c r="CY81">
        <v>0</v>
      </c>
      <c r="CZ81">
        <v>1</v>
      </c>
      <c r="DA81">
        <v>1</v>
      </c>
      <c r="DB81">
        <v>1</v>
      </c>
      <c r="DC81">
        <v>1</v>
      </c>
      <c r="DD81">
        <v>1</v>
      </c>
      <c r="DE81">
        <v>0</v>
      </c>
      <c r="DF81">
        <v>1</v>
      </c>
      <c r="DG81">
        <v>0</v>
      </c>
      <c r="DH81">
        <v>0</v>
      </c>
      <c r="DI81">
        <v>1</v>
      </c>
      <c r="DJ81">
        <v>0</v>
      </c>
      <c r="DK81">
        <v>1</v>
      </c>
      <c r="DL81">
        <v>0</v>
      </c>
      <c r="DM81" t="s">
        <v>219</v>
      </c>
      <c r="DN81" t="s">
        <v>219</v>
      </c>
      <c r="DO81" t="s">
        <v>219</v>
      </c>
      <c r="DP81" t="s">
        <v>219</v>
      </c>
      <c r="DQ81" t="s">
        <v>219</v>
      </c>
      <c r="DR81">
        <v>0</v>
      </c>
      <c r="DS81">
        <v>0</v>
      </c>
      <c r="DT81">
        <v>0</v>
      </c>
      <c r="DU81" t="s">
        <v>219</v>
      </c>
      <c r="DV81" t="s">
        <v>219</v>
      </c>
      <c r="DW81" t="s">
        <v>219</v>
      </c>
      <c r="DX81" t="s">
        <v>219</v>
      </c>
      <c r="DY81" t="s">
        <v>219</v>
      </c>
      <c r="DZ81" t="s">
        <v>219</v>
      </c>
      <c r="EA81" t="s">
        <v>219</v>
      </c>
      <c r="EB81" t="s">
        <v>219</v>
      </c>
      <c r="EC81" t="s">
        <v>219</v>
      </c>
      <c r="ED81">
        <v>0</v>
      </c>
      <c r="EE81" t="s">
        <v>219</v>
      </c>
      <c r="EF81" t="s">
        <v>219</v>
      </c>
      <c r="EG81" t="s">
        <v>219</v>
      </c>
      <c r="EH81" t="s">
        <v>219</v>
      </c>
      <c r="EI81" t="s">
        <v>219</v>
      </c>
      <c r="EJ81">
        <v>0</v>
      </c>
      <c r="EK81" t="s">
        <v>219</v>
      </c>
      <c r="EL81" t="s">
        <v>219</v>
      </c>
      <c r="EM81" t="s">
        <v>219</v>
      </c>
      <c r="EN81" t="s">
        <v>219</v>
      </c>
      <c r="EO81" t="s">
        <v>219</v>
      </c>
      <c r="EP81">
        <v>1</v>
      </c>
      <c r="EQ81">
        <v>0</v>
      </c>
      <c r="ER81">
        <v>1</v>
      </c>
      <c r="ES81">
        <v>1</v>
      </c>
      <c r="ET81">
        <v>1</v>
      </c>
      <c r="EU81">
        <v>1</v>
      </c>
      <c r="EV81">
        <v>1</v>
      </c>
      <c r="EW81">
        <v>0</v>
      </c>
      <c r="EX81">
        <v>1</v>
      </c>
      <c r="EY81">
        <v>1</v>
      </c>
      <c r="EZ81">
        <v>1</v>
      </c>
      <c r="FA81">
        <v>0</v>
      </c>
      <c r="FB81">
        <v>0</v>
      </c>
      <c r="FC81">
        <v>0</v>
      </c>
      <c r="FD81" t="s">
        <v>219</v>
      </c>
      <c r="FE81" t="s">
        <v>219</v>
      </c>
      <c r="FF81" t="s">
        <v>219</v>
      </c>
      <c r="FG81">
        <v>1</v>
      </c>
      <c r="FH81">
        <v>0</v>
      </c>
      <c r="FI81">
        <v>0</v>
      </c>
      <c r="FJ81">
        <v>0</v>
      </c>
      <c r="FK81">
        <v>0</v>
      </c>
      <c r="FL81">
        <v>1</v>
      </c>
      <c r="FM81">
        <v>0</v>
      </c>
      <c r="FN81">
        <v>0</v>
      </c>
      <c r="FO81">
        <v>0</v>
      </c>
      <c r="FP81" t="s">
        <v>219</v>
      </c>
      <c r="FQ81" t="s">
        <v>219</v>
      </c>
      <c r="FR81" t="s">
        <v>219</v>
      </c>
      <c r="FS81" t="s">
        <v>219</v>
      </c>
      <c r="FT81" t="s">
        <v>219</v>
      </c>
      <c r="FU81" t="s">
        <v>219</v>
      </c>
      <c r="FV81" t="s">
        <v>219</v>
      </c>
      <c r="FW81" t="s">
        <v>219</v>
      </c>
      <c r="FX81" t="s">
        <v>219</v>
      </c>
      <c r="FY81">
        <v>0</v>
      </c>
      <c r="FZ81">
        <v>1</v>
      </c>
      <c r="GA81">
        <v>1</v>
      </c>
      <c r="GB81">
        <v>0</v>
      </c>
      <c r="GC81">
        <v>0</v>
      </c>
      <c r="GD81">
        <v>0</v>
      </c>
      <c r="GE81">
        <v>1</v>
      </c>
      <c r="GF81">
        <v>1</v>
      </c>
      <c r="GG81">
        <v>0</v>
      </c>
      <c r="GH81">
        <v>1</v>
      </c>
      <c r="GI81">
        <v>1</v>
      </c>
      <c r="GJ81">
        <v>1</v>
      </c>
      <c r="GK81">
        <v>1</v>
      </c>
      <c r="GL81">
        <v>1</v>
      </c>
      <c r="GM81">
        <v>1</v>
      </c>
      <c r="GN81">
        <v>1</v>
      </c>
      <c r="GO81">
        <v>1</v>
      </c>
      <c r="GP81">
        <v>0</v>
      </c>
      <c r="GQ81">
        <v>1</v>
      </c>
      <c r="GR81">
        <v>0</v>
      </c>
      <c r="GS81" t="s">
        <v>219</v>
      </c>
      <c r="GT81" t="s">
        <v>219</v>
      </c>
      <c r="GU81" t="s">
        <v>219</v>
      </c>
      <c r="GV81" t="s">
        <v>219</v>
      </c>
      <c r="GW81" t="s">
        <v>219</v>
      </c>
      <c r="GX81" t="s">
        <v>219</v>
      </c>
      <c r="GY81" t="s">
        <v>219</v>
      </c>
      <c r="GZ81" t="s">
        <v>219</v>
      </c>
      <c r="HA81">
        <v>1</v>
      </c>
      <c r="HB81">
        <v>0</v>
      </c>
      <c r="HC81">
        <v>0</v>
      </c>
      <c r="HD81">
        <v>0</v>
      </c>
      <c r="HE81">
        <v>0</v>
      </c>
      <c r="HF81">
        <v>0</v>
      </c>
      <c r="HG81">
        <v>0</v>
      </c>
      <c r="HH81">
        <v>1</v>
      </c>
      <c r="HI81">
        <v>0</v>
      </c>
      <c r="HJ81">
        <v>0</v>
      </c>
    </row>
    <row r="82" spans="1:218">
      <c r="A82" t="s">
        <v>233</v>
      </c>
      <c r="B82" s="1">
        <v>44743</v>
      </c>
      <c r="C82" s="1">
        <v>44866</v>
      </c>
      <c r="D82">
        <v>1</v>
      </c>
      <c r="E82">
        <v>1</v>
      </c>
      <c r="F82">
        <v>0</v>
      </c>
      <c r="G82">
        <v>1</v>
      </c>
      <c r="H82">
        <v>1</v>
      </c>
      <c r="I82">
        <v>1</v>
      </c>
      <c r="J82">
        <v>0</v>
      </c>
      <c r="K82">
        <v>0</v>
      </c>
      <c r="L82">
        <v>0</v>
      </c>
      <c r="M82">
        <v>1</v>
      </c>
      <c r="N82">
        <v>1</v>
      </c>
      <c r="O82">
        <v>0</v>
      </c>
      <c r="P82">
        <v>1</v>
      </c>
      <c r="Q82">
        <v>0</v>
      </c>
      <c r="R82">
        <v>1</v>
      </c>
      <c r="S82">
        <v>0</v>
      </c>
      <c r="T82">
        <v>1</v>
      </c>
      <c r="U82">
        <v>0</v>
      </c>
      <c r="V82">
        <v>0</v>
      </c>
      <c r="W82">
        <v>1</v>
      </c>
      <c r="X82">
        <v>0</v>
      </c>
      <c r="Y82">
        <v>0</v>
      </c>
      <c r="Z82" t="s">
        <v>219</v>
      </c>
      <c r="AA82" t="s">
        <v>219</v>
      </c>
      <c r="AB82">
        <v>0</v>
      </c>
      <c r="AC82">
        <v>1</v>
      </c>
      <c r="AD82">
        <v>1</v>
      </c>
      <c r="AE82">
        <v>0</v>
      </c>
      <c r="AF82">
        <v>1</v>
      </c>
      <c r="AG82">
        <v>1</v>
      </c>
      <c r="AH82">
        <v>1</v>
      </c>
      <c r="AI82">
        <v>0</v>
      </c>
      <c r="AJ82">
        <v>1</v>
      </c>
      <c r="AK82">
        <v>0</v>
      </c>
      <c r="AL82">
        <v>1</v>
      </c>
      <c r="AM82">
        <v>1</v>
      </c>
      <c r="AN82">
        <v>1</v>
      </c>
      <c r="AO82">
        <v>0</v>
      </c>
      <c r="AP82">
        <v>0</v>
      </c>
      <c r="AQ82">
        <v>0</v>
      </c>
      <c r="AR82">
        <v>0</v>
      </c>
      <c r="AS82">
        <v>0</v>
      </c>
      <c r="AT82">
        <v>0</v>
      </c>
      <c r="AU82">
        <v>0</v>
      </c>
      <c r="AV82" t="s">
        <v>219</v>
      </c>
      <c r="AW82" t="s">
        <v>219</v>
      </c>
      <c r="AX82">
        <v>1</v>
      </c>
      <c r="AY82">
        <v>0</v>
      </c>
      <c r="AZ82">
        <v>1</v>
      </c>
      <c r="BA82">
        <v>0</v>
      </c>
      <c r="BB82">
        <v>0</v>
      </c>
      <c r="BC82">
        <v>0</v>
      </c>
      <c r="BD82">
        <v>0</v>
      </c>
      <c r="BE82">
        <v>0</v>
      </c>
      <c r="BF82">
        <v>1</v>
      </c>
      <c r="BG82">
        <v>0</v>
      </c>
      <c r="BH82">
        <v>0</v>
      </c>
      <c r="BI82">
        <v>0</v>
      </c>
      <c r="BJ82" t="s">
        <v>219</v>
      </c>
      <c r="BK82" t="s">
        <v>219</v>
      </c>
      <c r="BL82" t="s">
        <v>219</v>
      </c>
      <c r="BM82" t="s">
        <v>219</v>
      </c>
      <c r="BN82" t="s">
        <v>219</v>
      </c>
      <c r="BO82" t="s">
        <v>219</v>
      </c>
      <c r="BP82">
        <v>0</v>
      </c>
      <c r="BQ82">
        <v>1</v>
      </c>
      <c r="BR82">
        <v>0</v>
      </c>
      <c r="BS82" t="s">
        <v>219</v>
      </c>
      <c r="BT82" t="s">
        <v>219</v>
      </c>
      <c r="BU82" t="s">
        <v>219</v>
      </c>
      <c r="BV82" t="s">
        <v>219</v>
      </c>
      <c r="BW82" t="s">
        <v>219</v>
      </c>
      <c r="BX82" t="s">
        <v>219</v>
      </c>
      <c r="BY82" t="s">
        <v>219</v>
      </c>
      <c r="BZ82" t="s">
        <v>219</v>
      </c>
      <c r="CA82" t="s">
        <v>219</v>
      </c>
      <c r="CB82" t="s">
        <v>219</v>
      </c>
      <c r="CC82" t="s">
        <v>219</v>
      </c>
      <c r="CD82" t="s">
        <v>219</v>
      </c>
      <c r="CE82" t="s">
        <v>219</v>
      </c>
      <c r="CF82" t="s">
        <v>219</v>
      </c>
      <c r="CG82" t="s">
        <v>219</v>
      </c>
      <c r="CH82" t="s">
        <v>219</v>
      </c>
      <c r="CI82">
        <v>0</v>
      </c>
      <c r="CJ82">
        <v>0</v>
      </c>
      <c r="CK82">
        <v>0</v>
      </c>
      <c r="CL82">
        <v>0</v>
      </c>
      <c r="CM82">
        <v>0</v>
      </c>
      <c r="CN82">
        <v>0</v>
      </c>
      <c r="CO82">
        <v>1</v>
      </c>
      <c r="CP82">
        <v>0</v>
      </c>
      <c r="CQ82">
        <v>1</v>
      </c>
      <c r="CR82">
        <v>1</v>
      </c>
      <c r="CS82">
        <v>0</v>
      </c>
      <c r="CT82">
        <v>0</v>
      </c>
      <c r="CU82">
        <v>0</v>
      </c>
      <c r="CV82">
        <v>0</v>
      </c>
      <c r="CW82">
        <v>0</v>
      </c>
      <c r="CX82">
        <v>1</v>
      </c>
      <c r="CY82">
        <v>0</v>
      </c>
      <c r="CZ82">
        <v>1</v>
      </c>
      <c r="DA82">
        <v>1</v>
      </c>
      <c r="DB82">
        <v>1</v>
      </c>
      <c r="DC82">
        <v>1</v>
      </c>
      <c r="DD82">
        <v>1</v>
      </c>
      <c r="DE82">
        <v>0</v>
      </c>
      <c r="DF82">
        <v>1</v>
      </c>
      <c r="DG82">
        <v>0</v>
      </c>
      <c r="DH82">
        <v>0</v>
      </c>
      <c r="DI82">
        <v>1</v>
      </c>
      <c r="DJ82">
        <v>0</v>
      </c>
      <c r="DK82">
        <v>1</v>
      </c>
      <c r="DL82">
        <v>0</v>
      </c>
      <c r="DM82" t="s">
        <v>219</v>
      </c>
      <c r="DN82" t="s">
        <v>219</v>
      </c>
      <c r="DO82" t="s">
        <v>219</v>
      </c>
      <c r="DP82" t="s">
        <v>219</v>
      </c>
      <c r="DQ82" t="s">
        <v>219</v>
      </c>
      <c r="DR82">
        <v>0</v>
      </c>
      <c r="DS82">
        <v>0</v>
      </c>
      <c r="DT82">
        <v>0</v>
      </c>
      <c r="DU82" t="s">
        <v>219</v>
      </c>
      <c r="DV82" t="s">
        <v>219</v>
      </c>
      <c r="DW82" t="s">
        <v>219</v>
      </c>
      <c r="DX82" t="s">
        <v>219</v>
      </c>
      <c r="DY82" t="s">
        <v>219</v>
      </c>
      <c r="DZ82" t="s">
        <v>219</v>
      </c>
      <c r="EA82" t="s">
        <v>219</v>
      </c>
      <c r="EB82" t="s">
        <v>219</v>
      </c>
      <c r="EC82" t="s">
        <v>219</v>
      </c>
      <c r="ED82">
        <v>0</v>
      </c>
      <c r="EE82" t="s">
        <v>219</v>
      </c>
      <c r="EF82" t="s">
        <v>219</v>
      </c>
      <c r="EG82" t="s">
        <v>219</v>
      </c>
      <c r="EH82" t="s">
        <v>219</v>
      </c>
      <c r="EI82" t="s">
        <v>219</v>
      </c>
      <c r="EJ82">
        <v>0</v>
      </c>
      <c r="EK82" t="s">
        <v>219</v>
      </c>
      <c r="EL82" t="s">
        <v>219</v>
      </c>
      <c r="EM82" t="s">
        <v>219</v>
      </c>
      <c r="EN82" t="s">
        <v>219</v>
      </c>
      <c r="EO82" t="s">
        <v>219</v>
      </c>
      <c r="EP82">
        <v>1</v>
      </c>
      <c r="EQ82">
        <v>0</v>
      </c>
      <c r="ER82">
        <v>1</v>
      </c>
      <c r="ES82">
        <v>1</v>
      </c>
      <c r="ET82">
        <v>1</v>
      </c>
      <c r="EU82">
        <v>1</v>
      </c>
      <c r="EV82">
        <v>1</v>
      </c>
      <c r="EW82">
        <v>0</v>
      </c>
      <c r="EX82">
        <v>1</v>
      </c>
      <c r="EY82">
        <v>1</v>
      </c>
      <c r="EZ82">
        <v>1</v>
      </c>
      <c r="FA82">
        <v>0</v>
      </c>
      <c r="FB82">
        <v>0</v>
      </c>
      <c r="FC82">
        <v>0</v>
      </c>
      <c r="FD82" t="s">
        <v>219</v>
      </c>
      <c r="FE82" t="s">
        <v>219</v>
      </c>
      <c r="FF82" t="s">
        <v>219</v>
      </c>
      <c r="FG82">
        <v>1</v>
      </c>
      <c r="FH82">
        <v>0</v>
      </c>
      <c r="FI82">
        <v>0</v>
      </c>
      <c r="FJ82">
        <v>0</v>
      </c>
      <c r="FK82">
        <v>0</v>
      </c>
      <c r="FL82">
        <v>1</v>
      </c>
      <c r="FM82">
        <v>0</v>
      </c>
      <c r="FN82">
        <v>0</v>
      </c>
      <c r="FO82">
        <v>0</v>
      </c>
      <c r="FP82" t="s">
        <v>219</v>
      </c>
      <c r="FQ82" t="s">
        <v>219</v>
      </c>
      <c r="FR82" t="s">
        <v>219</v>
      </c>
      <c r="FS82" t="s">
        <v>219</v>
      </c>
      <c r="FT82" t="s">
        <v>219</v>
      </c>
      <c r="FU82" t="s">
        <v>219</v>
      </c>
      <c r="FV82" t="s">
        <v>219</v>
      </c>
      <c r="FW82" t="s">
        <v>219</v>
      </c>
      <c r="FX82" t="s">
        <v>219</v>
      </c>
      <c r="FY82">
        <v>0</v>
      </c>
      <c r="FZ82">
        <v>1</v>
      </c>
      <c r="GA82">
        <v>1</v>
      </c>
      <c r="GB82">
        <v>0</v>
      </c>
      <c r="GC82">
        <v>0</v>
      </c>
      <c r="GD82">
        <v>0</v>
      </c>
      <c r="GE82">
        <v>1</v>
      </c>
      <c r="GF82">
        <v>1</v>
      </c>
      <c r="GG82">
        <v>0</v>
      </c>
      <c r="GH82">
        <v>1</v>
      </c>
      <c r="GI82">
        <v>1</v>
      </c>
      <c r="GJ82">
        <v>1</v>
      </c>
      <c r="GK82">
        <v>1</v>
      </c>
      <c r="GL82">
        <v>1</v>
      </c>
      <c r="GM82">
        <v>1</v>
      </c>
      <c r="GN82">
        <v>1</v>
      </c>
      <c r="GO82">
        <v>1</v>
      </c>
      <c r="GP82">
        <v>0</v>
      </c>
      <c r="GQ82">
        <v>1</v>
      </c>
      <c r="GR82">
        <v>0</v>
      </c>
      <c r="GS82" t="s">
        <v>219</v>
      </c>
      <c r="GT82" t="s">
        <v>219</v>
      </c>
      <c r="GU82" t="s">
        <v>219</v>
      </c>
      <c r="GV82" t="s">
        <v>219</v>
      </c>
      <c r="GW82" t="s">
        <v>219</v>
      </c>
      <c r="GX82" t="s">
        <v>219</v>
      </c>
      <c r="GY82" t="s">
        <v>219</v>
      </c>
      <c r="GZ82" t="s">
        <v>219</v>
      </c>
      <c r="HA82">
        <v>1</v>
      </c>
      <c r="HB82">
        <v>0</v>
      </c>
      <c r="HC82">
        <v>0</v>
      </c>
      <c r="HD82">
        <v>0</v>
      </c>
      <c r="HE82">
        <v>0</v>
      </c>
      <c r="HF82">
        <v>0</v>
      </c>
      <c r="HG82">
        <v>0</v>
      </c>
      <c r="HH82">
        <v>1</v>
      </c>
      <c r="HI82">
        <v>0</v>
      </c>
      <c r="HJ82">
        <v>0</v>
      </c>
    </row>
    <row r="83" spans="1:218">
      <c r="A83" t="s">
        <v>234</v>
      </c>
      <c r="B83" s="1">
        <v>43678</v>
      </c>
      <c r="C83" s="1">
        <v>44377</v>
      </c>
      <c r="D83">
        <v>0</v>
      </c>
      <c r="E83">
        <v>1</v>
      </c>
      <c r="F83">
        <v>1</v>
      </c>
      <c r="G83">
        <v>0</v>
      </c>
      <c r="H83">
        <v>1</v>
      </c>
      <c r="I83">
        <v>1</v>
      </c>
      <c r="J83">
        <v>0</v>
      </c>
      <c r="K83">
        <v>0</v>
      </c>
      <c r="L83">
        <v>0</v>
      </c>
      <c r="M83">
        <v>0</v>
      </c>
      <c r="N83">
        <v>0</v>
      </c>
      <c r="O83">
        <v>1</v>
      </c>
      <c r="P83">
        <v>0</v>
      </c>
      <c r="Q83">
        <v>0</v>
      </c>
      <c r="R83">
        <v>0</v>
      </c>
      <c r="S83">
        <v>0</v>
      </c>
      <c r="T83">
        <v>0</v>
      </c>
      <c r="U83" t="s">
        <v>219</v>
      </c>
      <c r="V83" t="s">
        <v>219</v>
      </c>
      <c r="W83" t="s">
        <v>219</v>
      </c>
      <c r="X83" t="s">
        <v>219</v>
      </c>
      <c r="Y83" t="s">
        <v>219</v>
      </c>
      <c r="Z83" t="s">
        <v>219</v>
      </c>
      <c r="AA83" t="s">
        <v>219</v>
      </c>
      <c r="AB83">
        <v>0</v>
      </c>
      <c r="AC83">
        <v>1</v>
      </c>
      <c r="AD83">
        <v>0</v>
      </c>
      <c r="AE83">
        <v>1</v>
      </c>
      <c r="AF83">
        <v>1</v>
      </c>
      <c r="AG83">
        <v>1</v>
      </c>
      <c r="AH83">
        <v>1</v>
      </c>
      <c r="AI83">
        <v>1</v>
      </c>
      <c r="AJ83">
        <v>1</v>
      </c>
      <c r="AK83">
        <v>1</v>
      </c>
      <c r="AL83">
        <v>1</v>
      </c>
      <c r="AM83">
        <v>1</v>
      </c>
      <c r="AN83">
        <v>1</v>
      </c>
      <c r="AO83">
        <v>0</v>
      </c>
      <c r="AP83">
        <v>0</v>
      </c>
      <c r="AQ83">
        <v>0</v>
      </c>
      <c r="AR83">
        <v>0</v>
      </c>
      <c r="AS83">
        <v>1</v>
      </c>
      <c r="AT83">
        <v>0</v>
      </c>
      <c r="AU83">
        <v>0</v>
      </c>
      <c r="AV83" t="s">
        <v>219</v>
      </c>
      <c r="AW83" t="s">
        <v>219</v>
      </c>
      <c r="AX83">
        <v>1</v>
      </c>
      <c r="AY83">
        <v>1</v>
      </c>
      <c r="AZ83">
        <v>1</v>
      </c>
      <c r="BA83">
        <v>0</v>
      </c>
      <c r="BB83">
        <v>0</v>
      </c>
      <c r="BC83">
        <v>0</v>
      </c>
      <c r="BD83">
        <v>0</v>
      </c>
      <c r="BE83">
        <v>0</v>
      </c>
      <c r="BF83">
        <v>1</v>
      </c>
      <c r="BG83">
        <v>0</v>
      </c>
      <c r="BH83">
        <v>0</v>
      </c>
      <c r="BI83">
        <v>1</v>
      </c>
      <c r="BJ83">
        <v>0</v>
      </c>
      <c r="BK83">
        <v>0</v>
      </c>
      <c r="BL83">
        <v>1</v>
      </c>
      <c r="BM83">
        <v>1</v>
      </c>
      <c r="BN83">
        <v>0</v>
      </c>
      <c r="BO83">
        <v>1</v>
      </c>
      <c r="BP83">
        <v>0</v>
      </c>
      <c r="BQ83">
        <v>0</v>
      </c>
      <c r="BR83" t="s">
        <v>219</v>
      </c>
      <c r="BS83" t="s">
        <v>219</v>
      </c>
      <c r="BT83" t="s">
        <v>219</v>
      </c>
      <c r="BU83" t="s">
        <v>219</v>
      </c>
      <c r="BV83" t="s">
        <v>219</v>
      </c>
      <c r="BW83" t="s">
        <v>219</v>
      </c>
      <c r="BX83" t="s">
        <v>219</v>
      </c>
      <c r="BY83" t="s">
        <v>219</v>
      </c>
      <c r="BZ83" t="s">
        <v>219</v>
      </c>
      <c r="CA83" t="s">
        <v>219</v>
      </c>
      <c r="CB83" t="s">
        <v>219</v>
      </c>
      <c r="CC83" t="s">
        <v>219</v>
      </c>
      <c r="CD83" t="s">
        <v>219</v>
      </c>
      <c r="CE83" t="s">
        <v>219</v>
      </c>
      <c r="CF83" t="s">
        <v>219</v>
      </c>
      <c r="CG83" t="s">
        <v>219</v>
      </c>
      <c r="CH83" t="s">
        <v>219</v>
      </c>
      <c r="CI83" t="s">
        <v>219</v>
      </c>
      <c r="CJ83" t="s">
        <v>219</v>
      </c>
      <c r="CK83" t="s">
        <v>219</v>
      </c>
      <c r="CL83" t="s">
        <v>219</v>
      </c>
      <c r="CM83" t="s">
        <v>219</v>
      </c>
      <c r="CN83" t="s">
        <v>219</v>
      </c>
      <c r="CO83" t="s">
        <v>219</v>
      </c>
      <c r="CP83" t="s">
        <v>219</v>
      </c>
      <c r="CQ83" t="s">
        <v>219</v>
      </c>
      <c r="CR83" t="s">
        <v>219</v>
      </c>
      <c r="CS83" t="s">
        <v>219</v>
      </c>
      <c r="CT83" t="s">
        <v>219</v>
      </c>
      <c r="CU83" t="s">
        <v>219</v>
      </c>
      <c r="CV83" t="s">
        <v>219</v>
      </c>
      <c r="CW83" t="s">
        <v>219</v>
      </c>
      <c r="CX83" t="s">
        <v>219</v>
      </c>
      <c r="CY83">
        <v>0</v>
      </c>
      <c r="CZ83">
        <v>1</v>
      </c>
      <c r="DA83">
        <v>1</v>
      </c>
      <c r="DB83">
        <v>1</v>
      </c>
      <c r="DC83">
        <v>0</v>
      </c>
      <c r="DD83" t="s">
        <v>219</v>
      </c>
      <c r="DE83" t="s">
        <v>219</v>
      </c>
      <c r="DF83" t="s">
        <v>219</v>
      </c>
      <c r="DG83" t="s">
        <v>219</v>
      </c>
      <c r="DH83">
        <v>0</v>
      </c>
      <c r="DI83">
        <v>1</v>
      </c>
      <c r="DJ83">
        <v>0</v>
      </c>
      <c r="DK83">
        <v>1</v>
      </c>
      <c r="DL83">
        <v>1</v>
      </c>
      <c r="DM83">
        <v>0</v>
      </c>
      <c r="DN83">
        <v>0</v>
      </c>
      <c r="DO83">
        <v>1</v>
      </c>
      <c r="DP83">
        <v>0</v>
      </c>
      <c r="DQ83">
        <v>0</v>
      </c>
      <c r="DR83">
        <v>0</v>
      </c>
      <c r="DS83">
        <v>0</v>
      </c>
      <c r="DT83">
        <v>0</v>
      </c>
      <c r="DU83" t="s">
        <v>219</v>
      </c>
      <c r="DV83" t="s">
        <v>219</v>
      </c>
      <c r="DW83" t="s">
        <v>219</v>
      </c>
      <c r="DX83" t="s">
        <v>219</v>
      </c>
      <c r="DY83" t="s">
        <v>219</v>
      </c>
      <c r="DZ83" t="s">
        <v>219</v>
      </c>
      <c r="EA83" t="s">
        <v>219</v>
      </c>
      <c r="EB83" t="s">
        <v>219</v>
      </c>
      <c r="EC83" t="s">
        <v>219</v>
      </c>
      <c r="ED83">
        <v>0</v>
      </c>
      <c r="EE83" t="s">
        <v>219</v>
      </c>
      <c r="EF83" t="s">
        <v>219</v>
      </c>
      <c r="EG83" t="s">
        <v>219</v>
      </c>
      <c r="EH83" t="s">
        <v>219</v>
      </c>
      <c r="EI83" t="s">
        <v>219</v>
      </c>
      <c r="EJ83">
        <v>0</v>
      </c>
      <c r="EK83" t="s">
        <v>219</v>
      </c>
      <c r="EL83" t="s">
        <v>219</v>
      </c>
      <c r="EM83" t="s">
        <v>219</v>
      </c>
      <c r="EN83" t="s">
        <v>219</v>
      </c>
      <c r="EO83" t="s">
        <v>219</v>
      </c>
      <c r="EP83">
        <v>0</v>
      </c>
      <c r="EQ83" t="s">
        <v>219</v>
      </c>
      <c r="ER83" t="s">
        <v>219</v>
      </c>
      <c r="ES83" t="s">
        <v>219</v>
      </c>
      <c r="ET83" t="s">
        <v>219</v>
      </c>
      <c r="EU83" t="s">
        <v>219</v>
      </c>
      <c r="EV83">
        <v>0</v>
      </c>
      <c r="EW83" t="s">
        <v>219</v>
      </c>
      <c r="EX83" t="s">
        <v>219</v>
      </c>
      <c r="EY83" t="s">
        <v>219</v>
      </c>
      <c r="EZ83" t="s">
        <v>219</v>
      </c>
      <c r="FA83" t="s">
        <v>219</v>
      </c>
      <c r="FB83" t="s">
        <v>219</v>
      </c>
      <c r="FC83">
        <v>1</v>
      </c>
      <c r="FD83">
        <v>0</v>
      </c>
      <c r="FE83">
        <v>1</v>
      </c>
      <c r="FF83">
        <v>1</v>
      </c>
      <c r="FG83">
        <v>0</v>
      </c>
      <c r="FH83" t="s">
        <v>219</v>
      </c>
      <c r="FI83" t="s">
        <v>219</v>
      </c>
      <c r="FJ83" t="s">
        <v>219</v>
      </c>
      <c r="FK83" t="s">
        <v>219</v>
      </c>
      <c r="FL83" t="s">
        <v>219</v>
      </c>
      <c r="FM83" t="s">
        <v>219</v>
      </c>
      <c r="FN83">
        <v>0</v>
      </c>
      <c r="FO83">
        <v>0</v>
      </c>
      <c r="FP83" t="s">
        <v>219</v>
      </c>
      <c r="FQ83" t="s">
        <v>219</v>
      </c>
      <c r="FR83" t="s">
        <v>219</v>
      </c>
      <c r="FS83" t="s">
        <v>219</v>
      </c>
      <c r="FT83" t="s">
        <v>219</v>
      </c>
      <c r="FU83" t="s">
        <v>219</v>
      </c>
      <c r="FV83" t="s">
        <v>219</v>
      </c>
      <c r="FW83" t="s">
        <v>219</v>
      </c>
      <c r="FX83" t="s">
        <v>219</v>
      </c>
      <c r="FY83">
        <v>0</v>
      </c>
      <c r="FZ83">
        <v>0</v>
      </c>
      <c r="GA83" t="s">
        <v>219</v>
      </c>
      <c r="GB83" t="s">
        <v>219</v>
      </c>
      <c r="GC83" t="s">
        <v>219</v>
      </c>
      <c r="GD83" t="s">
        <v>219</v>
      </c>
      <c r="GE83" t="s">
        <v>219</v>
      </c>
      <c r="GF83" t="s">
        <v>219</v>
      </c>
      <c r="GG83" t="s">
        <v>219</v>
      </c>
      <c r="GH83" t="s">
        <v>219</v>
      </c>
      <c r="GI83" t="s">
        <v>219</v>
      </c>
      <c r="GJ83" t="s">
        <v>219</v>
      </c>
      <c r="GK83" t="s">
        <v>219</v>
      </c>
      <c r="GL83" t="s">
        <v>219</v>
      </c>
      <c r="GM83" t="s">
        <v>219</v>
      </c>
      <c r="GN83" t="s">
        <v>219</v>
      </c>
      <c r="GO83" t="s">
        <v>219</v>
      </c>
      <c r="GP83" t="s">
        <v>219</v>
      </c>
      <c r="GQ83" t="s">
        <v>219</v>
      </c>
      <c r="GR83" t="s">
        <v>219</v>
      </c>
      <c r="GS83" t="s">
        <v>219</v>
      </c>
      <c r="GT83" t="s">
        <v>219</v>
      </c>
      <c r="GU83" t="s">
        <v>219</v>
      </c>
      <c r="GV83" t="s">
        <v>219</v>
      </c>
      <c r="GW83" t="s">
        <v>219</v>
      </c>
      <c r="GX83" t="s">
        <v>219</v>
      </c>
      <c r="GY83" t="s">
        <v>219</v>
      </c>
      <c r="GZ83" t="s">
        <v>219</v>
      </c>
      <c r="HA83" t="s">
        <v>219</v>
      </c>
      <c r="HB83" t="s">
        <v>219</v>
      </c>
      <c r="HC83" t="s">
        <v>219</v>
      </c>
      <c r="HD83" t="s">
        <v>219</v>
      </c>
      <c r="HE83" t="s">
        <v>219</v>
      </c>
      <c r="HF83" t="s">
        <v>219</v>
      </c>
      <c r="HG83" t="s">
        <v>219</v>
      </c>
      <c r="HH83" t="s">
        <v>219</v>
      </c>
      <c r="HI83" t="s">
        <v>219</v>
      </c>
      <c r="HJ83">
        <v>0</v>
      </c>
    </row>
    <row r="84" spans="1:218">
      <c r="A84" t="s">
        <v>234</v>
      </c>
      <c r="B84" s="1">
        <v>44378</v>
      </c>
      <c r="C84" s="1">
        <v>44866</v>
      </c>
      <c r="D84">
        <v>0</v>
      </c>
      <c r="E84">
        <v>1</v>
      </c>
      <c r="F84">
        <v>1</v>
      </c>
      <c r="G84">
        <v>0</v>
      </c>
      <c r="H84">
        <v>1</v>
      </c>
      <c r="I84">
        <v>1</v>
      </c>
      <c r="J84">
        <v>0</v>
      </c>
      <c r="K84">
        <v>0</v>
      </c>
      <c r="L84">
        <v>0</v>
      </c>
      <c r="M84">
        <v>0</v>
      </c>
      <c r="N84">
        <v>0</v>
      </c>
      <c r="O84">
        <v>0</v>
      </c>
      <c r="P84">
        <v>0</v>
      </c>
      <c r="Q84">
        <v>0</v>
      </c>
      <c r="R84">
        <v>0</v>
      </c>
      <c r="S84">
        <v>0</v>
      </c>
      <c r="T84">
        <v>0</v>
      </c>
      <c r="U84" t="s">
        <v>219</v>
      </c>
      <c r="V84" t="s">
        <v>219</v>
      </c>
      <c r="W84" t="s">
        <v>219</v>
      </c>
      <c r="X84" t="s">
        <v>219</v>
      </c>
      <c r="Y84" t="s">
        <v>219</v>
      </c>
      <c r="Z84" t="s">
        <v>219</v>
      </c>
      <c r="AA84" t="s">
        <v>219</v>
      </c>
      <c r="AB84">
        <v>0</v>
      </c>
      <c r="AC84">
        <v>1</v>
      </c>
      <c r="AD84">
        <v>0</v>
      </c>
      <c r="AE84">
        <v>1</v>
      </c>
      <c r="AF84">
        <v>1</v>
      </c>
      <c r="AG84">
        <v>1</v>
      </c>
      <c r="AH84">
        <v>1</v>
      </c>
      <c r="AI84">
        <v>1</v>
      </c>
      <c r="AJ84">
        <v>1</v>
      </c>
      <c r="AK84">
        <v>1</v>
      </c>
      <c r="AL84">
        <v>1</v>
      </c>
      <c r="AM84">
        <v>1</v>
      </c>
      <c r="AN84">
        <v>1</v>
      </c>
      <c r="AO84">
        <v>0</v>
      </c>
      <c r="AP84">
        <v>0</v>
      </c>
      <c r="AQ84">
        <v>0</v>
      </c>
      <c r="AR84">
        <v>0</v>
      </c>
      <c r="AS84">
        <v>1</v>
      </c>
      <c r="AT84">
        <v>0</v>
      </c>
      <c r="AU84">
        <v>0</v>
      </c>
      <c r="AV84" t="s">
        <v>219</v>
      </c>
      <c r="AW84" t="s">
        <v>219</v>
      </c>
      <c r="AX84">
        <v>1</v>
      </c>
      <c r="AY84">
        <v>1</v>
      </c>
      <c r="AZ84">
        <v>1</v>
      </c>
      <c r="BA84">
        <v>0</v>
      </c>
      <c r="BB84">
        <v>0</v>
      </c>
      <c r="BC84">
        <v>0</v>
      </c>
      <c r="BD84">
        <v>0</v>
      </c>
      <c r="BE84">
        <v>0</v>
      </c>
      <c r="BF84">
        <v>1</v>
      </c>
      <c r="BG84">
        <v>0</v>
      </c>
      <c r="BH84">
        <v>0</v>
      </c>
      <c r="BI84">
        <v>1</v>
      </c>
      <c r="BJ84">
        <v>0</v>
      </c>
      <c r="BK84">
        <v>0</v>
      </c>
      <c r="BL84">
        <v>1</v>
      </c>
      <c r="BM84">
        <v>1</v>
      </c>
      <c r="BN84">
        <v>0</v>
      </c>
      <c r="BO84">
        <v>1</v>
      </c>
      <c r="BP84">
        <v>0</v>
      </c>
      <c r="BQ84">
        <v>0</v>
      </c>
      <c r="BR84" t="s">
        <v>219</v>
      </c>
      <c r="BS84" t="s">
        <v>219</v>
      </c>
      <c r="BT84" t="s">
        <v>219</v>
      </c>
      <c r="BU84" t="s">
        <v>219</v>
      </c>
      <c r="BV84" t="s">
        <v>219</v>
      </c>
      <c r="BW84" t="s">
        <v>219</v>
      </c>
      <c r="BX84" t="s">
        <v>219</v>
      </c>
      <c r="BY84" t="s">
        <v>219</v>
      </c>
      <c r="BZ84" t="s">
        <v>219</v>
      </c>
      <c r="CA84" t="s">
        <v>219</v>
      </c>
      <c r="CB84" t="s">
        <v>219</v>
      </c>
      <c r="CC84" t="s">
        <v>219</v>
      </c>
      <c r="CD84" t="s">
        <v>219</v>
      </c>
      <c r="CE84" t="s">
        <v>219</v>
      </c>
      <c r="CF84" t="s">
        <v>219</v>
      </c>
      <c r="CG84" t="s">
        <v>219</v>
      </c>
      <c r="CH84" t="s">
        <v>219</v>
      </c>
      <c r="CI84" t="s">
        <v>219</v>
      </c>
      <c r="CJ84" t="s">
        <v>219</v>
      </c>
      <c r="CK84" t="s">
        <v>219</v>
      </c>
      <c r="CL84" t="s">
        <v>219</v>
      </c>
      <c r="CM84" t="s">
        <v>219</v>
      </c>
      <c r="CN84" t="s">
        <v>219</v>
      </c>
      <c r="CO84" t="s">
        <v>219</v>
      </c>
      <c r="CP84" t="s">
        <v>219</v>
      </c>
      <c r="CQ84" t="s">
        <v>219</v>
      </c>
      <c r="CR84" t="s">
        <v>219</v>
      </c>
      <c r="CS84" t="s">
        <v>219</v>
      </c>
      <c r="CT84" t="s">
        <v>219</v>
      </c>
      <c r="CU84" t="s">
        <v>219</v>
      </c>
      <c r="CV84" t="s">
        <v>219</v>
      </c>
      <c r="CW84" t="s">
        <v>219</v>
      </c>
      <c r="CX84" t="s">
        <v>219</v>
      </c>
      <c r="CY84">
        <v>0</v>
      </c>
      <c r="CZ84">
        <v>1</v>
      </c>
      <c r="DA84">
        <v>1</v>
      </c>
      <c r="DB84">
        <v>1</v>
      </c>
      <c r="DC84">
        <v>0</v>
      </c>
      <c r="DD84" t="s">
        <v>219</v>
      </c>
      <c r="DE84" t="s">
        <v>219</v>
      </c>
      <c r="DF84" t="s">
        <v>219</v>
      </c>
      <c r="DG84" t="s">
        <v>219</v>
      </c>
      <c r="DH84">
        <v>0</v>
      </c>
      <c r="DI84">
        <v>1</v>
      </c>
      <c r="DJ84">
        <v>0</v>
      </c>
      <c r="DK84">
        <v>1</v>
      </c>
      <c r="DL84">
        <v>1</v>
      </c>
      <c r="DM84">
        <v>0</v>
      </c>
      <c r="DN84">
        <v>0</v>
      </c>
      <c r="DO84">
        <v>1</v>
      </c>
      <c r="DP84">
        <v>0</v>
      </c>
      <c r="DQ84">
        <v>0</v>
      </c>
      <c r="DR84">
        <v>0</v>
      </c>
      <c r="DS84">
        <v>0</v>
      </c>
      <c r="DT84">
        <v>0</v>
      </c>
      <c r="DU84" t="s">
        <v>219</v>
      </c>
      <c r="DV84" t="s">
        <v>219</v>
      </c>
      <c r="DW84" t="s">
        <v>219</v>
      </c>
      <c r="DX84" t="s">
        <v>219</v>
      </c>
      <c r="DY84" t="s">
        <v>219</v>
      </c>
      <c r="DZ84" t="s">
        <v>219</v>
      </c>
      <c r="EA84" t="s">
        <v>219</v>
      </c>
      <c r="EB84" t="s">
        <v>219</v>
      </c>
      <c r="EC84" t="s">
        <v>219</v>
      </c>
      <c r="ED84">
        <v>0</v>
      </c>
      <c r="EE84" t="s">
        <v>219</v>
      </c>
      <c r="EF84" t="s">
        <v>219</v>
      </c>
      <c r="EG84" t="s">
        <v>219</v>
      </c>
      <c r="EH84" t="s">
        <v>219</v>
      </c>
      <c r="EI84" t="s">
        <v>219</v>
      </c>
      <c r="EJ84">
        <v>0</v>
      </c>
      <c r="EK84" t="s">
        <v>219</v>
      </c>
      <c r="EL84" t="s">
        <v>219</v>
      </c>
      <c r="EM84" t="s">
        <v>219</v>
      </c>
      <c r="EN84" t="s">
        <v>219</v>
      </c>
      <c r="EO84" t="s">
        <v>219</v>
      </c>
      <c r="EP84">
        <v>0</v>
      </c>
      <c r="EQ84" t="s">
        <v>219</v>
      </c>
      <c r="ER84" t="s">
        <v>219</v>
      </c>
      <c r="ES84" t="s">
        <v>219</v>
      </c>
      <c r="ET84" t="s">
        <v>219</v>
      </c>
      <c r="EU84" t="s">
        <v>219</v>
      </c>
      <c r="EV84">
        <v>0</v>
      </c>
      <c r="EW84" t="s">
        <v>219</v>
      </c>
      <c r="EX84" t="s">
        <v>219</v>
      </c>
      <c r="EY84" t="s">
        <v>219</v>
      </c>
      <c r="EZ84" t="s">
        <v>219</v>
      </c>
      <c r="FA84" t="s">
        <v>219</v>
      </c>
      <c r="FB84" t="s">
        <v>219</v>
      </c>
      <c r="FC84">
        <v>0</v>
      </c>
      <c r="FD84" t="s">
        <v>219</v>
      </c>
      <c r="FE84" t="s">
        <v>219</v>
      </c>
      <c r="FF84" t="s">
        <v>219</v>
      </c>
      <c r="FG84">
        <v>0</v>
      </c>
      <c r="FH84" t="s">
        <v>219</v>
      </c>
      <c r="FI84" t="s">
        <v>219</v>
      </c>
      <c r="FJ84" t="s">
        <v>219</v>
      </c>
      <c r="FK84" t="s">
        <v>219</v>
      </c>
      <c r="FL84" t="s">
        <v>219</v>
      </c>
      <c r="FM84" t="s">
        <v>219</v>
      </c>
      <c r="FN84">
        <v>0</v>
      </c>
      <c r="FO84">
        <v>0</v>
      </c>
      <c r="FP84" t="s">
        <v>219</v>
      </c>
      <c r="FQ84" t="s">
        <v>219</v>
      </c>
      <c r="FR84" t="s">
        <v>219</v>
      </c>
      <c r="FS84" t="s">
        <v>219</v>
      </c>
      <c r="FT84" t="s">
        <v>219</v>
      </c>
      <c r="FU84" t="s">
        <v>219</v>
      </c>
      <c r="FV84" t="s">
        <v>219</v>
      </c>
      <c r="FW84" t="s">
        <v>219</v>
      </c>
      <c r="FX84" t="s">
        <v>219</v>
      </c>
      <c r="FY84">
        <v>0</v>
      </c>
      <c r="FZ84">
        <v>0</v>
      </c>
      <c r="GA84" t="s">
        <v>219</v>
      </c>
      <c r="GB84" t="s">
        <v>219</v>
      </c>
      <c r="GC84" t="s">
        <v>219</v>
      </c>
      <c r="GD84" t="s">
        <v>219</v>
      </c>
      <c r="GE84" t="s">
        <v>219</v>
      </c>
      <c r="GF84" t="s">
        <v>219</v>
      </c>
      <c r="GG84" t="s">
        <v>219</v>
      </c>
      <c r="GH84" t="s">
        <v>219</v>
      </c>
      <c r="GI84" t="s">
        <v>219</v>
      </c>
      <c r="GJ84" t="s">
        <v>219</v>
      </c>
      <c r="GK84" t="s">
        <v>219</v>
      </c>
      <c r="GL84" t="s">
        <v>219</v>
      </c>
      <c r="GM84" t="s">
        <v>219</v>
      </c>
      <c r="GN84" t="s">
        <v>219</v>
      </c>
      <c r="GO84" t="s">
        <v>219</v>
      </c>
      <c r="GP84" t="s">
        <v>219</v>
      </c>
      <c r="GQ84" t="s">
        <v>219</v>
      </c>
      <c r="GR84" t="s">
        <v>219</v>
      </c>
      <c r="GS84" t="s">
        <v>219</v>
      </c>
      <c r="GT84" t="s">
        <v>219</v>
      </c>
      <c r="GU84" t="s">
        <v>219</v>
      </c>
      <c r="GV84" t="s">
        <v>219</v>
      </c>
      <c r="GW84" t="s">
        <v>219</v>
      </c>
      <c r="GX84" t="s">
        <v>219</v>
      </c>
      <c r="GY84" t="s">
        <v>219</v>
      </c>
      <c r="GZ84" t="s">
        <v>219</v>
      </c>
      <c r="HA84" t="s">
        <v>219</v>
      </c>
      <c r="HB84" t="s">
        <v>219</v>
      </c>
      <c r="HC84" t="s">
        <v>219</v>
      </c>
      <c r="HD84" t="s">
        <v>219</v>
      </c>
      <c r="HE84" t="s">
        <v>219</v>
      </c>
      <c r="HF84" t="s">
        <v>219</v>
      </c>
      <c r="HG84" t="s">
        <v>219</v>
      </c>
      <c r="HH84" t="s">
        <v>219</v>
      </c>
      <c r="HI84" t="s">
        <v>219</v>
      </c>
      <c r="HJ84">
        <v>0</v>
      </c>
    </row>
    <row r="85" spans="1:218">
      <c r="A85" t="s">
        <v>235</v>
      </c>
      <c r="B85" s="1">
        <v>43678</v>
      </c>
      <c r="C85" s="1">
        <v>43935</v>
      </c>
      <c r="D85">
        <v>0</v>
      </c>
      <c r="E85">
        <v>1</v>
      </c>
      <c r="F85">
        <v>0</v>
      </c>
      <c r="G85">
        <v>0</v>
      </c>
      <c r="H85">
        <v>1</v>
      </c>
      <c r="I85">
        <v>1</v>
      </c>
      <c r="J85">
        <v>1</v>
      </c>
      <c r="K85">
        <v>0</v>
      </c>
      <c r="L85">
        <v>0</v>
      </c>
      <c r="M85">
        <v>1</v>
      </c>
      <c r="N85">
        <v>0</v>
      </c>
      <c r="O85">
        <v>1</v>
      </c>
      <c r="P85">
        <v>0</v>
      </c>
      <c r="Q85">
        <v>0</v>
      </c>
      <c r="R85">
        <v>0</v>
      </c>
      <c r="S85">
        <v>0</v>
      </c>
      <c r="T85">
        <v>0</v>
      </c>
      <c r="U85" t="s">
        <v>219</v>
      </c>
      <c r="V85" t="s">
        <v>219</v>
      </c>
      <c r="W85" t="s">
        <v>219</v>
      </c>
      <c r="X85" t="s">
        <v>219</v>
      </c>
      <c r="Y85" t="s">
        <v>219</v>
      </c>
      <c r="Z85" t="s">
        <v>219</v>
      </c>
      <c r="AA85" t="s">
        <v>219</v>
      </c>
      <c r="AB85">
        <v>0</v>
      </c>
      <c r="AC85">
        <v>1</v>
      </c>
      <c r="AD85">
        <v>1</v>
      </c>
      <c r="AE85">
        <v>1</v>
      </c>
      <c r="AF85">
        <v>1</v>
      </c>
      <c r="AG85">
        <v>1</v>
      </c>
      <c r="AH85">
        <v>0</v>
      </c>
      <c r="AI85">
        <v>1</v>
      </c>
      <c r="AJ85">
        <v>1</v>
      </c>
      <c r="AK85">
        <v>1</v>
      </c>
      <c r="AL85">
        <v>1</v>
      </c>
      <c r="AM85">
        <v>1</v>
      </c>
      <c r="AN85">
        <v>1</v>
      </c>
      <c r="AO85">
        <v>0</v>
      </c>
      <c r="AP85">
        <v>0</v>
      </c>
      <c r="AQ85">
        <v>1</v>
      </c>
      <c r="AR85">
        <v>0</v>
      </c>
      <c r="AS85">
        <v>0</v>
      </c>
      <c r="AT85">
        <v>0</v>
      </c>
      <c r="AU85">
        <v>1</v>
      </c>
      <c r="AV85">
        <v>1</v>
      </c>
      <c r="AW85">
        <v>0</v>
      </c>
      <c r="AX85">
        <v>1</v>
      </c>
      <c r="AY85">
        <v>0</v>
      </c>
      <c r="AZ85">
        <v>1</v>
      </c>
      <c r="BA85">
        <v>0</v>
      </c>
      <c r="BB85">
        <v>0</v>
      </c>
      <c r="BC85">
        <v>0</v>
      </c>
      <c r="BD85">
        <v>0</v>
      </c>
      <c r="BE85">
        <v>0</v>
      </c>
      <c r="BF85">
        <v>1</v>
      </c>
      <c r="BG85">
        <v>0</v>
      </c>
      <c r="BH85">
        <v>1</v>
      </c>
      <c r="BI85">
        <v>0</v>
      </c>
      <c r="BJ85" t="s">
        <v>219</v>
      </c>
      <c r="BK85" t="s">
        <v>219</v>
      </c>
      <c r="BL85" t="s">
        <v>219</v>
      </c>
      <c r="BM85" t="s">
        <v>219</v>
      </c>
      <c r="BN85" t="s">
        <v>219</v>
      </c>
      <c r="BO85" t="s">
        <v>219</v>
      </c>
      <c r="BP85">
        <v>0</v>
      </c>
      <c r="BQ85">
        <v>0</v>
      </c>
      <c r="BR85" t="s">
        <v>219</v>
      </c>
      <c r="BS85" t="s">
        <v>219</v>
      </c>
      <c r="BT85" t="s">
        <v>219</v>
      </c>
      <c r="BU85" t="s">
        <v>219</v>
      </c>
      <c r="BV85" t="s">
        <v>219</v>
      </c>
      <c r="BW85" t="s">
        <v>219</v>
      </c>
      <c r="BX85" t="s">
        <v>219</v>
      </c>
      <c r="BY85" t="s">
        <v>219</v>
      </c>
      <c r="BZ85" t="s">
        <v>219</v>
      </c>
      <c r="CA85" t="s">
        <v>219</v>
      </c>
      <c r="CB85" t="s">
        <v>219</v>
      </c>
      <c r="CC85" t="s">
        <v>219</v>
      </c>
      <c r="CD85" t="s">
        <v>219</v>
      </c>
      <c r="CE85" t="s">
        <v>219</v>
      </c>
      <c r="CF85" t="s">
        <v>219</v>
      </c>
      <c r="CG85" t="s">
        <v>219</v>
      </c>
      <c r="CH85" t="s">
        <v>219</v>
      </c>
      <c r="CI85" t="s">
        <v>219</v>
      </c>
      <c r="CJ85" t="s">
        <v>219</v>
      </c>
      <c r="CK85" t="s">
        <v>219</v>
      </c>
      <c r="CL85" t="s">
        <v>219</v>
      </c>
      <c r="CM85" t="s">
        <v>219</v>
      </c>
      <c r="CN85" t="s">
        <v>219</v>
      </c>
      <c r="CO85" t="s">
        <v>219</v>
      </c>
      <c r="CP85" t="s">
        <v>219</v>
      </c>
      <c r="CQ85" t="s">
        <v>219</v>
      </c>
      <c r="CR85" t="s">
        <v>219</v>
      </c>
      <c r="CS85" t="s">
        <v>219</v>
      </c>
      <c r="CT85" t="s">
        <v>219</v>
      </c>
      <c r="CU85" t="s">
        <v>219</v>
      </c>
      <c r="CV85" t="s">
        <v>219</v>
      </c>
      <c r="CW85" t="s">
        <v>219</v>
      </c>
      <c r="CX85" t="s">
        <v>219</v>
      </c>
      <c r="CY85">
        <v>0</v>
      </c>
      <c r="CZ85">
        <v>1</v>
      </c>
      <c r="DA85">
        <v>1</v>
      </c>
      <c r="DB85">
        <v>1</v>
      </c>
      <c r="DC85">
        <v>0</v>
      </c>
      <c r="DD85" t="s">
        <v>219</v>
      </c>
      <c r="DE85" t="s">
        <v>219</v>
      </c>
      <c r="DF85" t="s">
        <v>219</v>
      </c>
      <c r="DG85" t="s">
        <v>219</v>
      </c>
      <c r="DH85">
        <v>0</v>
      </c>
      <c r="DI85">
        <v>1</v>
      </c>
      <c r="DJ85">
        <v>0</v>
      </c>
      <c r="DK85">
        <v>1</v>
      </c>
      <c r="DL85">
        <v>0</v>
      </c>
      <c r="DM85" t="s">
        <v>219</v>
      </c>
      <c r="DN85" t="s">
        <v>219</v>
      </c>
      <c r="DO85" t="s">
        <v>219</v>
      </c>
      <c r="DP85" t="s">
        <v>219</v>
      </c>
      <c r="DQ85" t="s">
        <v>219</v>
      </c>
      <c r="DR85">
        <v>0</v>
      </c>
      <c r="DS85">
        <v>0</v>
      </c>
      <c r="DT85">
        <v>1</v>
      </c>
      <c r="DU85">
        <v>0</v>
      </c>
      <c r="DV85">
        <v>1</v>
      </c>
      <c r="DW85">
        <v>1</v>
      </c>
      <c r="DX85">
        <v>0</v>
      </c>
      <c r="DY85">
        <v>0</v>
      </c>
      <c r="DZ85">
        <v>0</v>
      </c>
      <c r="EA85">
        <v>0</v>
      </c>
      <c r="EB85">
        <v>0</v>
      </c>
      <c r="EC85">
        <v>1</v>
      </c>
      <c r="ED85">
        <v>0</v>
      </c>
      <c r="EE85" t="s">
        <v>219</v>
      </c>
      <c r="EF85" t="s">
        <v>219</v>
      </c>
      <c r="EG85" t="s">
        <v>219</v>
      </c>
      <c r="EH85" t="s">
        <v>219</v>
      </c>
      <c r="EI85" t="s">
        <v>219</v>
      </c>
      <c r="EJ85">
        <v>0</v>
      </c>
      <c r="EK85" t="s">
        <v>219</v>
      </c>
      <c r="EL85" t="s">
        <v>219</v>
      </c>
      <c r="EM85" t="s">
        <v>219</v>
      </c>
      <c r="EN85" t="s">
        <v>219</v>
      </c>
      <c r="EO85" t="s">
        <v>219</v>
      </c>
      <c r="EP85">
        <v>1</v>
      </c>
      <c r="EQ85">
        <v>1</v>
      </c>
      <c r="ER85">
        <v>1</v>
      </c>
      <c r="ES85">
        <v>1</v>
      </c>
      <c r="ET85">
        <v>1</v>
      </c>
      <c r="EU85">
        <v>1</v>
      </c>
      <c r="EV85">
        <v>0</v>
      </c>
      <c r="EW85" t="s">
        <v>219</v>
      </c>
      <c r="EX85" t="s">
        <v>219</v>
      </c>
      <c r="EY85" t="s">
        <v>219</v>
      </c>
      <c r="EZ85" t="s">
        <v>219</v>
      </c>
      <c r="FA85" t="s">
        <v>219</v>
      </c>
      <c r="FB85" t="s">
        <v>219</v>
      </c>
      <c r="FC85">
        <v>1</v>
      </c>
      <c r="FD85">
        <v>0</v>
      </c>
      <c r="FE85">
        <v>1</v>
      </c>
      <c r="FF85">
        <v>1</v>
      </c>
      <c r="FG85">
        <v>0</v>
      </c>
      <c r="FH85" t="s">
        <v>219</v>
      </c>
      <c r="FI85" t="s">
        <v>219</v>
      </c>
      <c r="FJ85" t="s">
        <v>219</v>
      </c>
      <c r="FK85" t="s">
        <v>219</v>
      </c>
      <c r="FL85" t="s">
        <v>219</v>
      </c>
      <c r="FM85" t="s">
        <v>219</v>
      </c>
      <c r="FN85">
        <v>0</v>
      </c>
      <c r="FO85">
        <v>0</v>
      </c>
      <c r="FP85" t="s">
        <v>219</v>
      </c>
      <c r="FQ85" t="s">
        <v>219</v>
      </c>
      <c r="FR85" t="s">
        <v>219</v>
      </c>
      <c r="FS85" t="s">
        <v>219</v>
      </c>
      <c r="FT85" t="s">
        <v>219</v>
      </c>
      <c r="FU85" t="s">
        <v>219</v>
      </c>
      <c r="FV85" t="s">
        <v>219</v>
      </c>
      <c r="FW85" t="s">
        <v>219</v>
      </c>
      <c r="FX85" t="s">
        <v>219</v>
      </c>
      <c r="FY85">
        <v>0</v>
      </c>
      <c r="FZ85">
        <v>0</v>
      </c>
      <c r="GA85" t="s">
        <v>219</v>
      </c>
      <c r="GB85" t="s">
        <v>219</v>
      </c>
      <c r="GC85" t="s">
        <v>219</v>
      </c>
      <c r="GD85" t="s">
        <v>219</v>
      </c>
      <c r="GE85" t="s">
        <v>219</v>
      </c>
      <c r="GF85" t="s">
        <v>219</v>
      </c>
      <c r="GG85" t="s">
        <v>219</v>
      </c>
      <c r="GH85" t="s">
        <v>219</v>
      </c>
      <c r="GI85" t="s">
        <v>219</v>
      </c>
      <c r="GJ85" t="s">
        <v>219</v>
      </c>
      <c r="GK85" t="s">
        <v>219</v>
      </c>
      <c r="GL85" t="s">
        <v>219</v>
      </c>
      <c r="GM85" t="s">
        <v>219</v>
      </c>
      <c r="GN85" t="s">
        <v>219</v>
      </c>
      <c r="GO85" t="s">
        <v>219</v>
      </c>
      <c r="GP85" t="s">
        <v>219</v>
      </c>
      <c r="GQ85" t="s">
        <v>219</v>
      </c>
      <c r="GR85" t="s">
        <v>219</v>
      </c>
      <c r="GS85" t="s">
        <v>219</v>
      </c>
      <c r="GT85" t="s">
        <v>219</v>
      </c>
      <c r="GU85" t="s">
        <v>219</v>
      </c>
      <c r="GV85" t="s">
        <v>219</v>
      </c>
      <c r="GW85" t="s">
        <v>219</v>
      </c>
      <c r="GX85" t="s">
        <v>219</v>
      </c>
      <c r="GY85" t="s">
        <v>219</v>
      </c>
      <c r="GZ85" t="s">
        <v>219</v>
      </c>
      <c r="HA85" t="s">
        <v>219</v>
      </c>
      <c r="HB85" t="s">
        <v>219</v>
      </c>
      <c r="HC85" t="s">
        <v>219</v>
      </c>
      <c r="HD85" t="s">
        <v>219</v>
      </c>
      <c r="HE85" t="s">
        <v>219</v>
      </c>
      <c r="HF85" t="s">
        <v>219</v>
      </c>
      <c r="HG85" t="s">
        <v>219</v>
      </c>
      <c r="HH85" t="s">
        <v>219</v>
      </c>
      <c r="HI85" t="s">
        <v>219</v>
      </c>
      <c r="HJ85">
        <v>0</v>
      </c>
    </row>
    <row r="86" spans="1:218">
      <c r="A86" t="s">
        <v>235</v>
      </c>
      <c r="B86" s="1">
        <v>43936</v>
      </c>
      <c r="C86" s="1">
        <v>44196</v>
      </c>
      <c r="D86">
        <v>0</v>
      </c>
      <c r="E86">
        <v>1</v>
      </c>
      <c r="F86">
        <v>0</v>
      </c>
      <c r="G86">
        <v>0</v>
      </c>
      <c r="H86">
        <v>1</v>
      </c>
      <c r="I86">
        <v>1</v>
      </c>
      <c r="J86">
        <v>1</v>
      </c>
      <c r="K86">
        <v>0</v>
      </c>
      <c r="L86">
        <v>0</v>
      </c>
      <c r="M86">
        <v>1</v>
      </c>
      <c r="N86">
        <v>0</v>
      </c>
      <c r="O86">
        <v>1</v>
      </c>
      <c r="P86">
        <v>0</v>
      </c>
      <c r="Q86">
        <v>0</v>
      </c>
      <c r="R86">
        <v>0</v>
      </c>
      <c r="S86">
        <v>0</v>
      </c>
      <c r="T86">
        <v>0</v>
      </c>
      <c r="U86" t="s">
        <v>219</v>
      </c>
      <c r="V86" t="s">
        <v>219</v>
      </c>
      <c r="W86" t="s">
        <v>219</v>
      </c>
      <c r="X86" t="s">
        <v>219</v>
      </c>
      <c r="Y86" t="s">
        <v>219</v>
      </c>
      <c r="Z86" t="s">
        <v>219</v>
      </c>
      <c r="AA86" t="s">
        <v>219</v>
      </c>
      <c r="AB86">
        <v>0</v>
      </c>
      <c r="AC86">
        <v>1</v>
      </c>
      <c r="AD86">
        <v>1</v>
      </c>
      <c r="AE86">
        <v>1</v>
      </c>
      <c r="AF86">
        <v>1</v>
      </c>
      <c r="AG86">
        <v>1</v>
      </c>
      <c r="AH86">
        <v>0</v>
      </c>
      <c r="AI86">
        <v>1</v>
      </c>
      <c r="AJ86">
        <v>1</v>
      </c>
      <c r="AK86">
        <v>1</v>
      </c>
      <c r="AL86">
        <v>1</v>
      </c>
      <c r="AM86">
        <v>1</v>
      </c>
      <c r="AN86">
        <v>1</v>
      </c>
      <c r="AO86">
        <v>0</v>
      </c>
      <c r="AP86">
        <v>0</v>
      </c>
      <c r="AQ86">
        <v>1</v>
      </c>
      <c r="AR86">
        <v>0</v>
      </c>
      <c r="AS86">
        <v>0</v>
      </c>
      <c r="AT86">
        <v>0</v>
      </c>
      <c r="AU86">
        <v>1</v>
      </c>
      <c r="AV86">
        <v>1</v>
      </c>
      <c r="AW86">
        <v>0</v>
      </c>
      <c r="AX86">
        <v>1</v>
      </c>
      <c r="AY86">
        <v>0</v>
      </c>
      <c r="AZ86">
        <v>1</v>
      </c>
      <c r="BA86">
        <v>0</v>
      </c>
      <c r="BB86">
        <v>0</v>
      </c>
      <c r="BC86">
        <v>0</v>
      </c>
      <c r="BD86">
        <v>0</v>
      </c>
      <c r="BE86">
        <v>0</v>
      </c>
      <c r="BF86">
        <v>1</v>
      </c>
      <c r="BG86">
        <v>0</v>
      </c>
      <c r="BH86">
        <v>1</v>
      </c>
      <c r="BI86">
        <v>0</v>
      </c>
      <c r="BJ86" t="s">
        <v>219</v>
      </c>
      <c r="BK86" t="s">
        <v>219</v>
      </c>
      <c r="BL86" t="s">
        <v>219</v>
      </c>
      <c r="BM86" t="s">
        <v>219</v>
      </c>
      <c r="BN86" t="s">
        <v>219</v>
      </c>
      <c r="BO86" t="s">
        <v>219</v>
      </c>
      <c r="BP86">
        <v>0</v>
      </c>
      <c r="BQ86">
        <v>0</v>
      </c>
      <c r="BR86" t="s">
        <v>219</v>
      </c>
      <c r="BS86" t="s">
        <v>219</v>
      </c>
      <c r="BT86" t="s">
        <v>219</v>
      </c>
      <c r="BU86" t="s">
        <v>219</v>
      </c>
      <c r="BV86" t="s">
        <v>219</v>
      </c>
      <c r="BW86" t="s">
        <v>219</v>
      </c>
      <c r="BX86" t="s">
        <v>219</v>
      </c>
      <c r="BY86" t="s">
        <v>219</v>
      </c>
      <c r="BZ86" t="s">
        <v>219</v>
      </c>
      <c r="CA86" t="s">
        <v>219</v>
      </c>
      <c r="CB86" t="s">
        <v>219</v>
      </c>
      <c r="CC86" t="s">
        <v>219</v>
      </c>
      <c r="CD86" t="s">
        <v>219</v>
      </c>
      <c r="CE86" t="s">
        <v>219</v>
      </c>
      <c r="CF86" t="s">
        <v>219</v>
      </c>
      <c r="CG86" t="s">
        <v>219</v>
      </c>
      <c r="CH86" t="s">
        <v>219</v>
      </c>
      <c r="CI86" t="s">
        <v>219</v>
      </c>
      <c r="CJ86" t="s">
        <v>219</v>
      </c>
      <c r="CK86" t="s">
        <v>219</v>
      </c>
      <c r="CL86" t="s">
        <v>219</v>
      </c>
      <c r="CM86" t="s">
        <v>219</v>
      </c>
      <c r="CN86" t="s">
        <v>219</v>
      </c>
      <c r="CO86" t="s">
        <v>219</v>
      </c>
      <c r="CP86" t="s">
        <v>219</v>
      </c>
      <c r="CQ86" t="s">
        <v>219</v>
      </c>
      <c r="CR86" t="s">
        <v>219</v>
      </c>
      <c r="CS86" t="s">
        <v>219</v>
      </c>
      <c r="CT86" t="s">
        <v>219</v>
      </c>
      <c r="CU86" t="s">
        <v>219</v>
      </c>
      <c r="CV86" t="s">
        <v>219</v>
      </c>
      <c r="CW86" t="s">
        <v>219</v>
      </c>
      <c r="CX86" t="s">
        <v>219</v>
      </c>
      <c r="CY86">
        <v>0</v>
      </c>
      <c r="CZ86">
        <v>1</v>
      </c>
      <c r="DA86">
        <v>1</v>
      </c>
      <c r="DB86">
        <v>1</v>
      </c>
      <c r="DC86">
        <v>0</v>
      </c>
      <c r="DD86" t="s">
        <v>219</v>
      </c>
      <c r="DE86" t="s">
        <v>219</v>
      </c>
      <c r="DF86" t="s">
        <v>219</v>
      </c>
      <c r="DG86" t="s">
        <v>219</v>
      </c>
      <c r="DH86">
        <v>0</v>
      </c>
      <c r="DI86">
        <v>1</v>
      </c>
      <c r="DJ86">
        <v>0</v>
      </c>
      <c r="DK86">
        <v>1</v>
      </c>
      <c r="DL86">
        <v>0</v>
      </c>
      <c r="DM86" t="s">
        <v>219</v>
      </c>
      <c r="DN86" t="s">
        <v>219</v>
      </c>
      <c r="DO86" t="s">
        <v>219</v>
      </c>
      <c r="DP86" t="s">
        <v>219</v>
      </c>
      <c r="DQ86" t="s">
        <v>219</v>
      </c>
      <c r="DR86">
        <v>0</v>
      </c>
      <c r="DS86">
        <v>0</v>
      </c>
      <c r="DT86">
        <v>1</v>
      </c>
      <c r="DU86">
        <v>0</v>
      </c>
      <c r="DV86">
        <v>1</v>
      </c>
      <c r="DW86">
        <v>1</v>
      </c>
      <c r="DX86">
        <v>0</v>
      </c>
      <c r="DY86">
        <v>0</v>
      </c>
      <c r="DZ86">
        <v>0</v>
      </c>
      <c r="EA86">
        <v>1</v>
      </c>
      <c r="EB86">
        <v>0</v>
      </c>
      <c r="EC86">
        <v>1</v>
      </c>
      <c r="ED86">
        <v>0</v>
      </c>
      <c r="EE86" t="s">
        <v>219</v>
      </c>
      <c r="EF86" t="s">
        <v>219</v>
      </c>
      <c r="EG86" t="s">
        <v>219</v>
      </c>
      <c r="EH86" t="s">
        <v>219</v>
      </c>
      <c r="EI86" t="s">
        <v>219</v>
      </c>
      <c r="EJ86">
        <v>0</v>
      </c>
      <c r="EK86" t="s">
        <v>219</v>
      </c>
      <c r="EL86" t="s">
        <v>219</v>
      </c>
      <c r="EM86" t="s">
        <v>219</v>
      </c>
      <c r="EN86" t="s">
        <v>219</v>
      </c>
      <c r="EO86" t="s">
        <v>219</v>
      </c>
      <c r="EP86">
        <v>1</v>
      </c>
      <c r="EQ86">
        <v>1</v>
      </c>
      <c r="ER86">
        <v>1</v>
      </c>
      <c r="ES86">
        <v>1</v>
      </c>
      <c r="ET86">
        <v>1</v>
      </c>
      <c r="EU86">
        <v>1</v>
      </c>
      <c r="EV86">
        <v>0</v>
      </c>
      <c r="EW86" t="s">
        <v>219</v>
      </c>
      <c r="EX86" t="s">
        <v>219</v>
      </c>
      <c r="EY86" t="s">
        <v>219</v>
      </c>
      <c r="EZ86" t="s">
        <v>219</v>
      </c>
      <c r="FA86" t="s">
        <v>219</v>
      </c>
      <c r="FB86" t="s">
        <v>219</v>
      </c>
      <c r="FC86">
        <v>1</v>
      </c>
      <c r="FD86">
        <v>0</v>
      </c>
      <c r="FE86">
        <v>1</v>
      </c>
      <c r="FF86">
        <v>1</v>
      </c>
      <c r="FG86">
        <v>0</v>
      </c>
      <c r="FH86" t="s">
        <v>219</v>
      </c>
      <c r="FI86" t="s">
        <v>219</v>
      </c>
      <c r="FJ86" t="s">
        <v>219</v>
      </c>
      <c r="FK86" t="s">
        <v>219</v>
      </c>
      <c r="FL86" t="s">
        <v>219</v>
      </c>
      <c r="FM86" t="s">
        <v>219</v>
      </c>
      <c r="FN86">
        <v>0</v>
      </c>
      <c r="FO86">
        <v>0</v>
      </c>
      <c r="FP86" t="s">
        <v>219</v>
      </c>
      <c r="FQ86" t="s">
        <v>219</v>
      </c>
      <c r="FR86" t="s">
        <v>219</v>
      </c>
      <c r="FS86" t="s">
        <v>219</v>
      </c>
      <c r="FT86" t="s">
        <v>219</v>
      </c>
      <c r="FU86" t="s">
        <v>219</v>
      </c>
      <c r="FV86" t="s">
        <v>219</v>
      </c>
      <c r="FW86" t="s">
        <v>219</v>
      </c>
      <c r="FX86" t="s">
        <v>219</v>
      </c>
      <c r="FY86">
        <v>0</v>
      </c>
      <c r="FZ86">
        <v>0</v>
      </c>
      <c r="GA86" t="s">
        <v>219</v>
      </c>
      <c r="GB86" t="s">
        <v>219</v>
      </c>
      <c r="GC86" t="s">
        <v>219</v>
      </c>
      <c r="GD86" t="s">
        <v>219</v>
      </c>
      <c r="GE86" t="s">
        <v>219</v>
      </c>
      <c r="GF86" t="s">
        <v>219</v>
      </c>
      <c r="GG86" t="s">
        <v>219</v>
      </c>
      <c r="GH86" t="s">
        <v>219</v>
      </c>
      <c r="GI86" t="s">
        <v>219</v>
      </c>
      <c r="GJ86" t="s">
        <v>219</v>
      </c>
      <c r="GK86" t="s">
        <v>219</v>
      </c>
      <c r="GL86" t="s">
        <v>219</v>
      </c>
      <c r="GM86" t="s">
        <v>219</v>
      </c>
      <c r="GN86" t="s">
        <v>219</v>
      </c>
      <c r="GO86" t="s">
        <v>219</v>
      </c>
      <c r="GP86" t="s">
        <v>219</v>
      </c>
      <c r="GQ86" t="s">
        <v>219</v>
      </c>
      <c r="GR86" t="s">
        <v>219</v>
      </c>
      <c r="GS86" t="s">
        <v>219</v>
      </c>
      <c r="GT86" t="s">
        <v>219</v>
      </c>
      <c r="GU86" t="s">
        <v>219</v>
      </c>
      <c r="GV86" t="s">
        <v>219</v>
      </c>
      <c r="GW86" t="s">
        <v>219</v>
      </c>
      <c r="GX86" t="s">
        <v>219</v>
      </c>
      <c r="GY86" t="s">
        <v>219</v>
      </c>
      <c r="GZ86" t="s">
        <v>219</v>
      </c>
      <c r="HA86" t="s">
        <v>219</v>
      </c>
      <c r="HB86" t="s">
        <v>219</v>
      </c>
      <c r="HC86" t="s">
        <v>219</v>
      </c>
      <c r="HD86" t="s">
        <v>219</v>
      </c>
      <c r="HE86" t="s">
        <v>219</v>
      </c>
      <c r="HF86" t="s">
        <v>219</v>
      </c>
      <c r="HG86" t="s">
        <v>219</v>
      </c>
      <c r="HH86" t="s">
        <v>219</v>
      </c>
      <c r="HI86" t="s">
        <v>219</v>
      </c>
      <c r="HJ86">
        <v>0</v>
      </c>
    </row>
    <row r="87" spans="1:218">
      <c r="A87" t="s">
        <v>235</v>
      </c>
      <c r="B87" s="1">
        <v>44197</v>
      </c>
      <c r="C87" s="1">
        <v>44375</v>
      </c>
      <c r="D87">
        <v>0</v>
      </c>
      <c r="E87">
        <v>1</v>
      </c>
      <c r="F87">
        <v>0</v>
      </c>
      <c r="G87">
        <v>0</v>
      </c>
      <c r="H87">
        <v>1</v>
      </c>
      <c r="I87">
        <v>1</v>
      </c>
      <c r="J87">
        <v>1</v>
      </c>
      <c r="K87">
        <v>0</v>
      </c>
      <c r="L87">
        <v>0</v>
      </c>
      <c r="M87">
        <v>1</v>
      </c>
      <c r="N87">
        <v>0</v>
      </c>
      <c r="O87">
        <v>1</v>
      </c>
      <c r="P87">
        <v>0</v>
      </c>
      <c r="Q87">
        <v>0</v>
      </c>
      <c r="R87">
        <v>0</v>
      </c>
      <c r="S87">
        <v>0</v>
      </c>
      <c r="T87">
        <v>0</v>
      </c>
      <c r="U87" t="s">
        <v>219</v>
      </c>
      <c r="V87" t="s">
        <v>219</v>
      </c>
      <c r="W87" t="s">
        <v>219</v>
      </c>
      <c r="X87" t="s">
        <v>219</v>
      </c>
      <c r="Y87" t="s">
        <v>219</v>
      </c>
      <c r="Z87" t="s">
        <v>219</v>
      </c>
      <c r="AA87" t="s">
        <v>219</v>
      </c>
      <c r="AB87">
        <v>0</v>
      </c>
      <c r="AC87">
        <v>1</v>
      </c>
      <c r="AD87">
        <v>1</v>
      </c>
      <c r="AE87">
        <v>1</v>
      </c>
      <c r="AF87">
        <v>1</v>
      </c>
      <c r="AG87">
        <v>1</v>
      </c>
      <c r="AH87">
        <v>0</v>
      </c>
      <c r="AI87">
        <v>1</v>
      </c>
      <c r="AJ87">
        <v>1</v>
      </c>
      <c r="AK87">
        <v>1</v>
      </c>
      <c r="AL87">
        <v>1</v>
      </c>
      <c r="AM87">
        <v>1</v>
      </c>
      <c r="AN87">
        <v>1</v>
      </c>
      <c r="AO87">
        <v>0</v>
      </c>
      <c r="AP87">
        <v>0</v>
      </c>
      <c r="AQ87">
        <v>1</v>
      </c>
      <c r="AR87">
        <v>0</v>
      </c>
      <c r="AS87">
        <v>0</v>
      </c>
      <c r="AT87">
        <v>0</v>
      </c>
      <c r="AU87">
        <v>1</v>
      </c>
      <c r="AV87">
        <v>1</v>
      </c>
      <c r="AW87">
        <v>0</v>
      </c>
      <c r="AX87">
        <v>1</v>
      </c>
      <c r="AY87">
        <v>0</v>
      </c>
      <c r="AZ87">
        <v>1</v>
      </c>
      <c r="BA87">
        <v>0</v>
      </c>
      <c r="BB87">
        <v>0</v>
      </c>
      <c r="BC87">
        <v>0</v>
      </c>
      <c r="BD87">
        <v>0</v>
      </c>
      <c r="BE87">
        <v>0</v>
      </c>
      <c r="BF87">
        <v>1</v>
      </c>
      <c r="BG87">
        <v>0</v>
      </c>
      <c r="BH87">
        <v>1</v>
      </c>
      <c r="BI87">
        <v>0</v>
      </c>
      <c r="BJ87" t="s">
        <v>219</v>
      </c>
      <c r="BK87" t="s">
        <v>219</v>
      </c>
      <c r="BL87" t="s">
        <v>219</v>
      </c>
      <c r="BM87" t="s">
        <v>219</v>
      </c>
      <c r="BN87" t="s">
        <v>219</v>
      </c>
      <c r="BO87" t="s">
        <v>219</v>
      </c>
      <c r="BP87">
        <v>0</v>
      </c>
      <c r="BQ87">
        <v>0</v>
      </c>
      <c r="BR87" t="s">
        <v>219</v>
      </c>
      <c r="BS87" t="s">
        <v>219</v>
      </c>
      <c r="BT87" t="s">
        <v>219</v>
      </c>
      <c r="BU87" t="s">
        <v>219</v>
      </c>
      <c r="BV87" t="s">
        <v>219</v>
      </c>
      <c r="BW87" t="s">
        <v>219</v>
      </c>
      <c r="BX87" t="s">
        <v>219</v>
      </c>
      <c r="BY87" t="s">
        <v>219</v>
      </c>
      <c r="BZ87" t="s">
        <v>219</v>
      </c>
      <c r="CA87" t="s">
        <v>219</v>
      </c>
      <c r="CB87" t="s">
        <v>219</v>
      </c>
      <c r="CC87" t="s">
        <v>219</v>
      </c>
      <c r="CD87" t="s">
        <v>219</v>
      </c>
      <c r="CE87" t="s">
        <v>219</v>
      </c>
      <c r="CF87" t="s">
        <v>219</v>
      </c>
      <c r="CG87" t="s">
        <v>219</v>
      </c>
      <c r="CH87" t="s">
        <v>219</v>
      </c>
      <c r="CI87" t="s">
        <v>219</v>
      </c>
      <c r="CJ87" t="s">
        <v>219</v>
      </c>
      <c r="CK87" t="s">
        <v>219</v>
      </c>
      <c r="CL87" t="s">
        <v>219</v>
      </c>
      <c r="CM87" t="s">
        <v>219</v>
      </c>
      <c r="CN87" t="s">
        <v>219</v>
      </c>
      <c r="CO87" t="s">
        <v>219</v>
      </c>
      <c r="CP87" t="s">
        <v>219</v>
      </c>
      <c r="CQ87" t="s">
        <v>219</v>
      </c>
      <c r="CR87" t="s">
        <v>219</v>
      </c>
      <c r="CS87" t="s">
        <v>219</v>
      </c>
      <c r="CT87" t="s">
        <v>219</v>
      </c>
      <c r="CU87" t="s">
        <v>219</v>
      </c>
      <c r="CV87" t="s">
        <v>219</v>
      </c>
      <c r="CW87" t="s">
        <v>219</v>
      </c>
      <c r="CX87" t="s">
        <v>219</v>
      </c>
      <c r="CY87">
        <v>0</v>
      </c>
      <c r="CZ87">
        <v>1</v>
      </c>
      <c r="DA87">
        <v>1</v>
      </c>
      <c r="DB87">
        <v>1</v>
      </c>
      <c r="DC87">
        <v>0</v>
      </c>
      <c r="DD87" t="s">
        <v>219</v>
      </c>
      <c r="DE87" t="s">
        <v>219</v>
      </c>
      <c r="DF87" t="s">
        <v>219</v>
      </c>
      <c r="DG87" t="s">
        <v>219</v>
      </c>
      <c r="DH87">
        <v>0</v>
      </c>
      <c r="DI87">
        <v>1</v>
      </c>
      <c r="DJ87">
        <v>0</v>
      </c>
      <c r="DK87">
        <v>1</v>
      </c>
      <c r="DL87">
        <v>0</v>
      </c>
      <c r="DM87" t="s">
        <v>219</v>
      </c>
      <c r="DN87" t="s">
        <v>219</v>
      </c>
      <c r="DO87" t="s">
        <v>219</v>
      </c>
      <c r="DP87" t="s">
        <v>219</v>
      </c>
      <c r="DQ87" t="s">
        <v>219</v>
      </c>
      <c r="DR87">
        <v>0</v>
      </c>
      <c r="DS87">
        <v>0</v>
      </c>
      <c r="DT87">
        <v>1</v>
      </c>
      <c r="DU87">
        <v>0</v>
      </c>
      <c r="DV87">
        <v>1</v>
      </c>
      <c r="DW87">
        <v>1</v>
      </c>
      <c r="DX87">
        <v>0</v>
      </c>
      <c r="DY87">
        <v>0</v>
      </c>
      <c r="DZ87">
        <v>0</v>
      </c>
      <c r="EA87">
        <v>1</v>
      </c>
      <c r="EB87">
        <v>0</v>
      </c>
      <c r="EC87">
        <v>1</v>
      </c>
      <c r="ED87">
        <v>0</v>
      </c>
      <c r="EE87" t="s">
        <v>219</v>
      </c>
      <c r="EF87" t="s">
        <v>219</v>
      </c>
      <c r="EG87" t="s">
        <v>219</v>
      </c>
      <c r="EH87" t="s">
        <v>219</v>
      </c>
      <c r="EI87" t="s">
        <v>219</v>
      </c>
      <c r="EJ87">
        <v>0</v>
      </c>
      <c r="EK87" t="s">
        <v>219</v>
      </c>
      <c r="EL87" t="s">
        <v>219</v>
      </c>
      <c r="EM87" t="s">
        <v>219</v>
      </c>
      <c r="EN87" t="s">
        <v>219</v>
      </c>
      <c r="EO87" t="s">
        <v>219</v>
      </c>
      <c r="EP87">
        <v>1</v>
      </c>
      <c r="EQ87">
        <v>1</v>
      </c>
      <c r="ER87">
        <v>1</v>
      </c>
      <c r="ES87">
        <v>1</v>
      </c>
      <c r="ET87">
        <v>1</v>
      </c>
      <c r="EU87">
        <v>1</v>
      </c>
      <c r="EV87">
        <v>0</v>
      </c>
      <c r="EW87" t="s">
        <v>219</v>
      </c>
      <c r="EX87" t="s">
        <v>219</v>
      </c>
      <c r="EY87" t="s">
        <v>219</v>
      </c>
      <c r="EZ87" t="s">
        <v>219</v>
      </c>
      <c r="FA87" t="s">
        <v>219</v>
      </c>
      <c r="FB87" t="s">
        <v>219</v>
      </c>
      <c r="FC87">
        <v>1</v>
      </c>
      <c r="FD87">
        <v>0</v>
      </c>
      <c r="FE87">
        <v>1</v>
      </c>
      <c r="FF87">
        <v>1</v>
      </c>
      <c r="FG87">
        <v>0</v>
      </c>
      <c r="FH87" t="s">
        <v>219</v>
      </c>
      <c r="FI87" t="s">
        <v>219</v>
      </c>
      <c r="FJ87" t="s">
        <v>219</v>
      </c>
      <c r="FK87" t="s">
        <v>219</v>
      </c>
      <c r="FL87" t="s">
        <v>219</v>
      </c>
      <c r="FM87" t="s">
        <v>219</v>
      </c>
      <c r="FN87">
        <v>0</v>
      </c>
      <c r="FO87">
        <v>0</v>
      </c>
      <c r="FP87" t="s">
        <v>219</v>
      </c>
      <c r="FQ87" t="s">
        <v>219</v>
      </c>
      <c r="FR87" t="s">
        <v>219</v>
      </c>
      <c r="FS87" t="s">
        <v>219</v>
      </c>
      <c r="FT87" t="s">
        <v>219</v>
      </c>
      <c r="FU87" t="s">
        <v>219</v>
      </c>
      <c r="FV87" t="s">
        <v>219</v>
      </c>
      <c r="FW87" t="s">
        <v>219</v>
      </c>
      <c r="FX87" t="s">
        <v>219</v>
      </c>
      <c r="FY87">
        <v>0</v>
      </c>
      <c r="FZ87">
        <v>0</v>
      </c>
      <c r="GA87" t="s">
        <v>219</v>
      </c>
      <c r="GB87" t="s">
        <v>219</v>
      </c>
      <c r="GC87" t="s">
        <v>219</v>
      </c>
      <c r="GD87" t="s">
        <v>219</v>
      </c>
      <c r="GE87" t="s">
        <v>219</v>
      </c>
      <c r="GF87" t="s">
        <v>219</v>
      </c>
      <c r="GG87" t="s">
        <v>219</v>
      </c>
      <c r="GH87" t="s">
        <v>219</v>
      </c>
      <c r="GI87" t="s">
        <v>219</v>
      </c>
      <c r="GJ87" t="s">
        <v>219</v>
      </c>
      <c r="GK87" t="s">
        <v>219</v>
      </c>
      <c r="GL87" t="s">
        <v>219</v>
      </c>
      <c r="GM87" t="s">
        <v>219</v>
      </c>
      <c r="GN87" t="s">
        <v>219</v>
      </c>
      <c r="GO87" t="s">
        <v>219</v>
      </c>
      <c r="GP87" t="s">
        <v>219</v>
      </c>
      <c r="GQ87" t="s">
        <v>219</v>
      </c>
      <c r="GR87" t="s">
        <v>219</v>
      </c>
      <c r="GS87" t="s">
        <v>219</v>
      </c>
      <c r="GT87" t="s">
        <v>219</v>
      </c>
      <c r="GU87" t="s">
        <v>219</v>
      </c>
      <c r="GV87" t="s">
        <v>219</v>
      </c>
      <c r="GW87" t="s">
        <v>219</v>
      </c>
      <c r="GX87" t="s">
        <v>219</v>
      </c>
      <c r="GY87" t="s">
        <v>219</v>
      </c>
      <c r="GZ87" t="s">
        <v>219</v>
      </c>
      <c r="HA87" t="s">
        <v>219</v>
      </c>
      <c r="HB87" t="s">
        <v>219</v>
      </c>
      <c r="HC87" t="s">
        <v>219</v>
      </c>
      <c r="HD87" t="s">
        <v>219</v>
      </c>
      <c r="HE87" t="s">
        <v>219</v>
      </c>
      <c r="HF87" t="s">
        <v>219</v>
      </c>
      <c r="HG87" t="s">
        <v>219</v>
      </c>
      <c r="HH87" t="s">
        <v>219</v>
      </c>
      <c r="HI87" t="s">
        <v>219</v>
      </c>
      <c r="HJ87">
        <v>0</v>
      </c>
    </row>
    <row r="88" spans="1:218">
      <c r="A88" t="s">
        <v>235</v>
      </c>
      <c r="B88" s="1">
        <v>44376</v>
      </c>
      <c r="C88" s="1">
        <v>44755</v>
      </c>
      <c r="D88">
        <v>0</v>
      </c>
      <c r="E88">
        <v>1</v>
      </c>
      <c r="F88">
        <v>0</v>
      </c>
      <c r="G88">
        <v>0</v>
      </c>
      <c r="H88">
        <v>1</v>
      </c>
      <c r="I88">
        <v>1</v>
      </c>
      <c r="J88">
        <v>1</v>
      </c>
      <c r="K88">
        <v>0</v>
      </c>
      <c r="L88">
        <v>0</v>
      </c>
      <c r="M88">
        <v>1</v>
      </c>
      <c r="N88">
        <v>0</v>
      </c>
      <c r="O88">
        <v>1</v>
      </c>
      <c r="P88">
        <v>0</v>
      </c>
      <c r="Q88">
        <v>0</v>
      </c>
      <c r="R88">
        <v>0</v>
      </c>
      <c r="S88">
        <v>0</v>
      </c>
      <c r="T88">
        <v>0</v>
      </c>
      <c r="U88" t="s">
        <v>219</v>
      </c>
      <c r="V88" t="s">
        <v>219</v>
      </c>
      <c r="W88" t="s">
        <v>219</v>
      </c>
      <c r="X88" t="s">
        <v>219</v>
      </c>
      <c r="Y88" t="s">
        <v>219</v>
      </c>
      <c r="Z88" t="s">
        <v>219</v>
      </c>
      <c r="AA88" t="s">
        <v>219</v>
      </c>
      <c r="AB88">
        <v>0</v>
      </c>
      <c r="AC88">
        <v>1</v>
      </c>
      <c r="AD88">
        <v>1</v>
      </c>
      <c r="AE88">
        <v>1</v>
      </c>
      <c r="AF88">
        <v>1</v>
      </c>
      <c r="AG88">
        <v>1</v>
      </c>
      <c r="AH88">
        <v>0</v>
      </c>
      <c r="AI88">
        <v>1</v>
      </c>
      <c r="AJ88">
        <v>1</v>
      </c>
      <c r="AK88">
        <v>1</v>
      </c>
      <c r="AL88">
        <v>1</v>
      </c>
      <c r="AM88">
        <v>1</v>
      </c>
      <c r="AN88">
        <v>1</v>
      </c>
      <c r="AO88">
        <v>0</v>
      </c>
      <c r="AP88">
        <v>0</v>
      </c>
      <c r="AQ88">
        <v>1</v>
      </c>
      <c r="AR88">
        <v>0</v>
      </c>
      <c r="AS88">
        <v>0</v>
      </c>
      <c r="AT88">
        <v>0</v>
      </c>
      <c r="AU88">
        <v>1</v>
      </c>
      <c r="AV88">
        <v>1</v>
      </c>
      <c r="AW88">
        <v>0</v>
      </c>
      <c r="AX88">
        <v>1</v>
      </c>
      <c r="AY88">
        <v>0</v>
      </c>
      <c r="AZ88">
        <v>1</v>
      </c>
      <c r="BA88">
        <v>0</v>
      </c>
      <c r="BB88">
        <v>0</v>
      </c>
      <c r="BC88">
        <v>0</v>
      </c>
      <c r="BD88">
        <v>0</v>
      </c>
      <c r="BE88">
        <v>0</v>
      </c>
      <c r="BF88">
        <v>1</v>
      </c>
      <c r="BG88">
        <v>0</v>
      </c>
      <c r="BH88">
        <v>1</v>
      </c>
      <c r="BI88">
        <v>0</v>
      </c>
      <c r="BJ88" t="s">
        <v>219</v>
      </c>
      <c r="BK88" t="s">
        <v>219</v>
      </c>
      <c r="BL88" t="s">
        <v>219</v>
      </c>
      <c r="BM88" t="s">
        <v>219</v>
      </c>
      <c r="BN88" t="s">
        <v>219</v>
      </c>
      <c r="BO88" t="s">
        <v>219</v>
      </c>
      <c r="BP88">
        <v>0</v>
      </c>
      <c r="BQ88">
        <v>0</v>
      </c>
      <c r="BR88" t="s">
        <v>219</v>
      </c>
      <c r="BS88" t="s">
        <v>219</v>
      </c>
      <c r="BT88" t="s">
        <v>219</v>
      </c>
      <c r="BU88" t="s">
        <v>219</v>
      </c>
      <c r="BV88" t="s">
        <v>219</v>
      </c>
      <c r="BW88" t="s">
        <v>219</v>
      </c>
      <c r="BX88" t="s">
        <v>219</v>
      </c>
      <c r="BY88" t="s">
        <v>219</v>
      </c>
      <c r="BZ88" t="s">
        <v>219</v>
      </c>
      <c r="CA88" t="s">
        <v>219</v>
      </c>
      <c r="CB88" t="s">
        <v>219</v>
      </c>
      <c r="CC88" t="s">
        <v>219</v>
      </c>
      <c r="CD88" t="s">
        <v>219</v>
      </c>
      <c r="CE88" t="s">
        <v>219</v>
      </c>
      <c r="CF88" t="s">
        <v>219</v>
      </c>
      <c r="CG88" t="s">
        <v>219</v>
      </c>
      <c r="CH88" t="s">
        <v>219</v>
      </c>
      <c r="CI88" t="s">
        <v>219</v>
      </c>
      <c r="CJ88" t="s">
        <v>219</v>
      </c>
      <c r="CK88" t="s">
        <v>219</v>
      </c>
      <c r="CL88" t="s">
        <v>219</v>
      </c>
      <c r="CM88" t="s">
        <v>219</v>
      </c>
      <c r="CN88" t="s">
        <v>219</v>
      </c>
      <c r="CO88" t="s">
        <v>219</v>
      </c>
      <c r="CP88" t="s">
        <v>219</v>
      </c>
      <c r="CQ88" t="s">
        <v>219</v>
      </c>
      <c r="CR88" t="s">
        <v>219</v>
      </c>
      <c r="CS88" t="s">
        <v>219</v>
      </c>
      <c r="CT88" t="s">
        <v>219</v>
      </c>
      <c r="CU88" t="s">
        <v>219</v>
      </c>
      <c r="CV88" t="s">
        <v>219</v>
      </c>
      <c r="CW88" t="s">
        <v>219</v>
      </c>
      <c r="CX88" t="s">
        <v>219</v>
      </c>
      <c r="CY88">
        <v>0</v>
      </c>
      <c r="CZ88">
        <v>1</v>
      </c>
      <c r="DA88">
        <v>1</v>
      </c>
      <c r="DB88">
        <v>1</v>
      </c>
      <c r="DC88">
        <v>0</v>
      </c>
      <c r="DD88" t="s">
        <v>219</v>
      </c>
      <c r="DE88" t="s">
        <v>219</v>
      </c>
      <c r="DF88" t="s">
        <v>219</v>
      </c>
      <c r="DG88" t="s">
        <v>219</v>
      </c>
      <c r="DH88">
        <v>0</v>
      </c>
      <c r="DI88">
        <v>1</v>
      </c>
      <c r="DJ88">
        <v>0</v>
      </c>
      <c r="DK88">
        <v>1</v>
      </c>
      <c r="DL88">
        <v>0</v>
      </c>
      <c r="DM88" t="s">
        <v>219</v>
      </c>
      <c r="DN88" t="s">
        <v>219</v>
      </c>
      <c r="DO88" t="s">
        <v>219</v>
      </c>
      <c r="DP88" t="s">
        <v>219</v>
      </c>
      <c r="DQ88" t="s">
        <v>219</v>
      </c>
      <c r="DR88">
        <v>0</v>
      </c>
      <c r="DS88">
        <v>0</v>
      </c>
      <c r="DT88">
        <v>1</v>
      </c>
      <c r="DU88">
        <v>0</v>
      </c>
      <c r="DV88">
        <v>1</v>
      </c>
      <c r="DW88">
        <v>1</v>
      </c>
      <c r="DX88">
        <v>0</v>
      </c>
      <c r="DY88">
        <v>0</v>
      </c>
      <c r="DZ88">
        <v>0</v>
      </c>
      <c r="EA88">
        <v>1</v>
      </c>
      <c r="EB88">
        <v>0</v>
      </c>
      <c r="EC88">
        <v>1</v>
      </c>
      <c r="ED88">
        <v>0</v>
      </c>
      <c r="EE88" t="s">
        <v>219</v>
      </c>
      <c r="EF88" t="s">
        <v>219</v>
      </c>
      <c r="EG88" t="s">
        <v>219</v>
      </c>
      <c r="EH88" t="s">
        <v>219</v>
      </c>
      <c r="EI88" t="s">
        <v>219</v>
      </c>
      <c r="EJ88">
        <v>0</v>
      </c>
      <c r="EK88" t="s">
        <v>219</v>
      </c>
      <c r="EL88" t="s">
        <v>219</v>
      </c>
      <c r="EM88" t="s">
        <v>219</v>
      </c>
      <c r="EN88" t="s">
        <v>219</v>
      </c>
      <c r="EO88" t="s">
        <v>219</v>
      </c>
      <c r="EP88">
        <v>1</v>
      </c>
      <c r="EQ88">
        <v>1</v>
      </c>
      <c r="ER88">
        <v>1</v>
      </c>
      <c r="ES88">
        <v>1</v>
      </c>
      <c r="ET88">
        <v>1</v>
      </c>
      <c r="EU88">
        <v>1</v>
      </c>
      <c r="EV88">
        <v>0</v>
      </c>
      <c r="EW88" t="s">
        <v>219</v>
      </c>
      <c r="EX88" t="s">
        <v>219</v>
      </c>
      <c r="EY88" t="s">
        <v>219</v>
      </c>
      <c r="EZ88" t="s">
        <v>219</v>
      </c>
      <c r="FA88" t="s">
        <v>219</v>
      </c>
      <c r="FB88" t="s">
        <v>219</v>
      </c>
      <c r="FC88">
        <v>1</v>
      </c>
      <c r="FD88">
        <v>0</v>
      </c>
      <c r="FE88">
        <v>1</v>
      </c>
      <c r="FF88">
        <v>1</v>
      </c>
      <c r="FG88">
        <v>0</v>
      </c>
      <c r="FH88" t="s">
        <v>219</v>
      </c>
      <c r="FI88" t="s">
        <v>219</v>
      </c>
      <c r="FJ88" t="s">
        <v>219</v>
      </c>
      <c r="FK88" t="s">
        <v>219</v>
      </c>
      <c r="FL88" t="s">
        <v>219</v>
      </c>
      <c r="FM88" t="s">
        <v>219</v>
      </c>
      <c r="FN88">
        <v>0</v>
      </c>
      <c r="FO88">
        <v>0</v>
      </c>
      <c r="FP88" t="s">
        <v>219</v>
      </c>
      <c r="FQ88" t="s">
        <v>219</v>
      </c>
      <c r="FR88" t="s">
        <v>219</v>
      </c>
      <c r="FS88" t="s">
        <v>219</v>
      </c>
      <c r="FT88" t="s">
        <v>219</v>
      </c>
      <c r="FU88" t="s">
        <v>219</v>
      </c>
      <c r="FV88" t="s">
        <v>219</v>
      </c>
      <c r="FW88" t="s">
        <v>219</v>
      </c>
      <c r="FX88" t="s">
        <v>219</v>
      </c>
      <c r="FY88">
        <v>0</v>
      </c>
      <c r="FZ88">
        <v>0</v>
      </c>
      <c r="GA88" t="s">
        <v>219</v>
      </c>
      <c r="GB88" t="s">
        <v>219</v>
      </c>
      <c r="GC88" t="s">
        <v>219</v>
      </c>
      <c r="GD88" t="s">
        <v>219</v>
      </c>
      <c r="GE88" t="s">
        <v>219</v>
      </c>
      <c r="GF88" t="s">
        <v>219</v>
      </c>
      <c r="GG88" t="s">
        <v>219</v>
      </c>
      <c r="GH88" t="s">
        <v>219</v>
      </c>
      <c r="GI88" t="s">
        <v>219</v>
      </c>
      <c r="GJ88" t="s">
        <v>219</v>
      </c>
      <c r="GK88" t="s">
        <v>219</v>
      </c>
      <c r="GL88" t="s">
        <v>219</v>
      </c>
      <c r="GM88" t="s">
        <v>219</v>
      </c>
      <c r="GN88" t="s">
        <v>219</v>
      </c>
      <c r="GO88" t="s">
        <v>219</v>
      </c>
      <c r="GP88" t="s">
        <v>219</v>
      </c>
      <c r="GQ88" t="s">
        <v>219</v>
      </c>
      <c r="GR88" t="s">
        <v>219</v>
      </c>
      <c r="GS88" t="s">
        <v>219</v>
      </c>
      <c r="GT88" t="s">
        <v>219</v>
      </c>
      <c r="GU88" t="s">
        <v>219</v>
      </c>
      <c r="GV88" t="s">
        <v>219</v>
      </c>
      <c r="GW88" t="s">
        <v>219</v>
      </c>
      <c r="GX88" t="s">
        <v>219</v>
      </c>
      <c r="GY88" t="s">
        <v>219</v>
      </c>
      <c r="GZ88" t="s">
        <v>219</v>
      </c>
      <c r="HA88" t="s">
        <v>219</v>
      </c>
      <c r="HB88" t="s">
        <v>219</v>
      </c>
      <c r="HC88" t="s">
        <v>219</v>
      </c>
      <c r="HD88" t="s">
        <v>219</v>
      </c>
      <c r="HE88" t="s">
        <v>219</v>
      </c>
      <c r="HF88" t="s">
        <v>219</v>
      </c>
      <c r="HG88" t="s">
        <v>219</v>
      </c>
      <c r="HH88" t="s">
        <v>219</v>
      </c>
      <c r="HI88" t="s">
        <v>219</v>
      </c>
      <c r="HJ88">
        <v>0</v>
      </c>
    </row>
    <row r="89" spans="1:218">
      <c r="A89" t="s">
        <v>235</v>
      </c>
      <c r="B89" s="1">
        <v>44756</v>
      </c>
      <c r="C89" s="1">
        <v>44866</v>
      </c>
      <c r="D89">
        <v>0</v>
      </c>
      <c r="E89">
        <v>1</v>
      </c>
      <c r="F89">
        <v>0</v>
      </c>
      <c r="G89">
        <v>0</v>
      </c>
      <c r="H89">
        <v>1</v>
      </c>
      <c r="I89">
        <v>1</v>
      </c>
      <c r="J89">
        <v>1</v>
      </c>
      <c r="K89">
        <v>0</v>
      </c>
      <c r="L89">
        <v>0</v>
      </c>
      <c r="M89">
        <v>1</v>
      </c>
      <c r="N89">
        <v>0</v>
      </c>
      <c r="O89">
        <v>1</v>
      </c>
      <c r="P89">
        <v>1</v>
      </c>
      <c r="Q89">
        <v>0</v>
      </c>
      <c r="R89">
        <v>1</v>
      </c>
      <c r="S89">
        <v>0</v>
      </c>
      <c r="T89">
        <v>0</v>
      </c>
      <c r="U89" t="s">
        <v>219</v>
      </c>
      <c r="V89" t="s">
        <v>219</v>
      </c>
      <c r="W89" t="s">
        <v>219</v>
      </c>
      <c r="X89" t="s">
        <v>219</v>
      </c>
      <c r="Y89" t="s">
        <v>219</v>
      </c>
      <c r="Z89" t="s">
        <v>219</v>
      </c>
      <c r="AA89" t="s">
        <v>219</v>
      </c>
      <c r="AB89">
        <v>0</v>
      </c>
      <c r="AC89">
        <v>1</v>
      </c>
      <c r="AD89">
        <v>1</v>
      </c>
      <c r="AE89">
        <v>1</v>
      </c>
      <c r="AF89">
        <v>1</v>
      </c>
      <c r="AG89">
        <v>1</v>
      </c>
      <c r="AH89">
        <v>0</v>
      </c>
      <c r="AI89">
        <v>1</v>
      </c>
      <c r="AJ89">
        <v>1</v>
      </c>
      <c r="AK89">
        <v>1</v>
      </c>
      <c r="AL89">
        <v>1</v>
      </c>
      <c r="AM89">
        <v>1</v>
      </c>
      <c r="AN89">
        <v>1</v>
      </c>
      <c r="AO89">
        <v>0</v>
      </c>
      <c r="AP89">
        <v>0</v>
      </c>
      <c r="AQ89">
        <v>1</v>
      </c>
      <c r="AR89">
        <v>0</v>
      </c>
      <c r="AS89">
        <v>0</v>
      </c>
      <c r="AT89">
        <v>0</v>
      </c>
      <c r="AU89">
        <v>1</v>
      </c>
      <c r="AV89">
        <v>1</v>
      </c>
      <c r="AW89">
        <v>0</v>
      </c>
      <c r="AX89">
        <v>1</v>
      </c>
      <c r="AY89">
        <v>0</v>
      </c>
      <c r="AZ89">
        <v>1</v>
      </c>
      <c r="BA89">
        <v>0</v>
      </c>
      <c r="BB89">
        <v>0</v>
      </c>
      <c r="BC89">
        <v>0</v>
      </c>
      <c r="BD89">
        <v>0</v>
      </c>
      <c r="BE89">
        <v>0</v>
      </c>
      <c r="BF89">
        <v>1</v>
      </c>
      <c r="BG89">
        <v>0</v>
      </c>
      <c r="BH89">
        <v>1</v>
      </c>
      <c r="BI89">
        <v>0</v>
      </c>
      <c r="BJ89" t="s">
        <v>219</v>
      </c>
      <c r="BK89" t="s">
        <v>219</v>
      </c>
      <c r="BL89" t="s">
        <v>219</v>
      </c>
      <c r="BM89" t="s">
        <v>219</v>
      </c>
      <c r="BN89" t="s">
        <v>219</v>
      </c>
      <c r="BO89" t="s">
        <v>219</v>
      </c>
      <c r="BP89">
        <v>0</v>
      </c>
      <c r="BQ89">
        <v>0</v>
      </c>
      <c r="BR89" t="s">
        <v>219</v>
      </c>
      <c r="BS89" t="s">
        <v>219</v>
      </c>
      <c r="BT89" t="s">
        <v>219</v>
      </c>
      <c r="BU89" t="s">
        <v>219</v>
      </c>
      <c r="BV89" t="s">
        <v>219</v>
      </c>
      <c r="BW89" t="s">
        <v>219</v>
      </c>
      <c r="BX89" t="s">
        <v>219</v>
      </c>
      <c r="BY89" t="s">
        <v>219</v>
      </c>
      <c r="BZ89" t="s">
        <v>219</v>
      </c>
      <c r="CA89" t="s">
        <v>219</v>
      </c>
      <c r="CB89" t="s">
        <v>219</v>
      </c>
      <c r="CC89" t="s">
        <v>219</v>
      </c>
      <c r="CD89" t="s">
        <v>219</v>
      </c>
      <c r="CE89" t="s">
        <v>219</v>
      </c>
      <c r="CF89" t="s">
        <v>219</v>
      </c>
      <c r="CG89" t="s">
        <v>219</v>
      </c>
      <c r="CH89" t="s">
        <v>219</v>
      </c>
      <c r="CI89" t="s">
        <v>219</v>
      </c>
      <c r="CJ89" t="s">
        <v>219</v>
      </c>
      <c r="CK89" t="s">
        <v>219</v>
      </c>
      <c r="CL89" t="s">
        <v>219</v>
      </c>
      <c r="CM89" t="s">
        <v>219</v>
      </c>
      <c r="CN89" t="s">
        <v>219</v>
      </c>
      <c r="CO89" t="s">
        <v>219</v>
      </c>
      <c r="CP89" t="s">
        <v>219</v>
      </c>
      <c r="CQ89" t="s">
        <v>219</v>
      </c>
      <c r="CR89" t="s">
        <v>219</v>
      </c>
      <c r="CS89" t="s">
        <v>219</v>
      </c>
      <c r="CT89" t="s">
        <v>219</v>
      </c>
      <c r="CU89" t="s">
        <v>219</v>
      </c>
      <c r="CV89" t="s">
        <v>219</v>
      </c>
      <c r="CW89" t="s">
        <v>219</v>
      </c>
      <c r="CX89" t="s">
        <v>219</v>
      </c>
      <c r="CY89">
        <v>0</v>
      </c>
      <c r="CZ89">
        <v>1</v>
      </c>
      <c r="DA89">
        <v>1</v>
      </c>
      <c r="DB89">
        <v>1</v>
      </c>
      <c r="DC89">
        <v>0</v>
      </c>
      <c r="DD89" t="s">
        <v>219</v>
      </c>
      <c r="DE89" t="s">
        <v>219</v>
      </c>
      <c r="DF89" t="s">
        <v>219</v>
      </c>
      <c r="DG89" t="s">
        <v>219</v>
      </c>
      <c r="DH89">
        <v>0</v>
      </c>
      <c r="DI89">
        <v>1</v>
      </c>
      <c r="DJ89">
        <v>0</v>
      </c>
      <c r="DK89">
        <v>1</v>
      </c>
      <c r="DL89">
        <v>0</v>
      </c>
      <c r="DM89" t="s">
        <v>219</v>
      </c>
      <c r="DN89" t="s">
        <v>219</v>
      </c>
      <c r="DO89" t="s">
        <v>219</v>
      </c>
      <c r="DP89" t="s">
        <v>219</v>
      </c>
      <c r="DQ89" t="s">
        <v>219</v>
      </c>
      <c r="DR89">
        <v>0</v>
      </c>
      <c r="DS89">
        <v>0</v>
      </c>
      <c r="DT89">
        <v>1</v>
      </c>
      <c r="DU89">
        <v>0</v>
      </c>
      <c r="DV89">
        <v>1</v>
      </c>
      <c r="DW89">
        <v>1</v>
      </c>
      <c r="DX89">
        <v>0</v>
      </c>
      <c r="DY89">
        <v>0</v>
      </c>
      <c r="DZ89">
        <v>0</v>
      </c>
      <c r="EA89">
        <v>1</v>
      </c>
      <c r="EB89">
        <v>0</v>
      </c>
      <c r="EC89">
        <v>1</v>
      </c>
      <c r="ED89">
        <v>0</v>
      </c>
      <c r="EE89" t="s">
        <v>219</v>
      </c>
      <c r="EF89" t="s">
        <v>219</v>
      </c>
      <c r="EG89" t="s">
        <v>219</v>
      </c>
      <c r="EH89" t="s">
        <v>219</v>
      </c>
      <c r="EI89" t="s">
        <v>219</v>
      </c>
      <c r="EJ89">
        <v>0</v>
      </c>
      <c r="EK89" t="s">
        <v>219</v>
      </c>
      <c r="EL89" t="s">
        <v>219</v>
      </c>
      <c r="EM89" t="s">
        <v>219</v>
      </c>
      <c r="EN89" t="s">
        <v>219</v>
      </c>
      <c r="EO89" t="s">
        <v>219</v>
      </c>
      <c r="EP89">
        <v>1</v>
      </c>
      <c r="EQ89">
        <v>1</v>
      </c>
      <c r="ER89">
        <v>1</v>
      </c>
      <c r="ES89">
        <v>1</v>
      </c>
      <c r="ET89">
        <v>1</v>
      </c>
      <c r="EU89">
        <v>1</v>
      </c>
      <c r="EV89">
        <v>0</v>
      </c>
      <c r="EW89" t="s">
        <v>219</v>
      </c>
      <c r="EX89" t="s">
        <v>219</v>
      </c>
      <c r="EY89" t="s">
        <v>219</v>
      </c>
      <c r="EZ89" t="s">
        <v>219</v>
      </c>
      <c r="FA89" t="s">
        <v>219</v>
      </c>
      <c r="FB89" t="s">
        <v>219</v>
      </c>
      <c r="FC89">
        <v>1</v>
      </c>
      <c r="FD89">
        <v>0</v>
      </c>
      <c r="FE89">
        <v>1</v>
      </c>
      <c r="FF89">
        <v>1</v>
      </c>
      <c r="FG89">
        <v>1</v>
      </c>
      <c r="FH89">
        <v>0</v>
      </c>
      <c r="FI89">
        <v>0</v>
      </c>
      <c r="FJ89">
        <v>0</v>
      </c>
      <c r="FK89">
        <v>0</v>
      </c>
      <c r="FL89">
        <v>1</v>
      </c>
      <c r="FM89">
        <v>0</v>
      </c>
      <c r="FN89">
        <v>0</v>
      </c>
      <c r="FO89">
        <v>0</v>
      </c>
      <c r="FP89" t="s">
        <v>219</v>
      </c>
      <c r="FQ89" t="s">
        <v>219</v>
      </c>
      <c r="FR89" t="s">
        <v>219</v>
      </c>
      <c r="FS89" t="s">
        <v>219</v>
      </c>
      <c r="FT89" t="s">
        <v>219</v>
      </c>
      <c r="FU89" t="s">
        <v>219</v>
      </c>
      <c r="FV89" t="s">
        <v>219</v>
      </c>
      <c r="FW89" t="s">
        <v>219</v>
      </c>
      <c r="FX89" t="s">
        <v>219</v>
      </c>
      <c r="FY89">
        <v>0</v>
      </c>
      <c r="FZ89">
        <v>1</v>
      </c>
      <c r="GA89">
        <v>1</v>
      </c>
      <c r="GB89">
        <v>0</v>
      </c>
      <c r="GC89">
        <v>0</v>
      </c>
      <c r="GD89">
        <v>0</v>
      </c>
      <c r="GE89">
        <v>0</v>
      </c>
      <c r="GF89">
        <v>0</v>
      </c>
      <c r="GG89">
        <v>0</v>
      </c>
      <c r="GH89">
        <v>0</v>
      </c>
      <c r="GI89">
        <v>0</v>
      </c>
      <c r="GJ89">
        <v>0</v>
      </c>
      <c r="GK89">
        <v>0</v>
      </c>
      <c r="GL89">
        <v>0</v>
      </c>
      <c r="GM89">
        <v>1</v>
      </c>
      <c r="GN89">
        <v>0</v>
      </c>
      <c r="GO89">
        <v>0</v>
      </c>
      <c r="GP89">
        <v>0</v>
      </c>
      <c r="GQ89">
        <v>0</v>
      </c>
      <c r="GR89">
        <v>0</v>
      </c>
      <c r="GS89" t="s">
        <v>219</v>
      </c>
      <c r="GT89" t="s">
        <v>219</v>
      </c>
      <c r="GU89" t="s">
        <v>219</v>
      </c>
      <c r="GV89" t="s">
        <v>219</v>
      </c>
      <c r="GW89" t="s">
        <v>219</v>
      </c>
      <c r="GX89" t="s">
        <v>219</v>
      </c>
      <c r="GY89" t="s">
        <v>219</v>
      </c>
      <c r="GZ89" t="s">
        <v>219</v>
      </c>
      <c r="HA89">
        <v>1</v>
      </c>
      <c r="HB89">
        <v>1</v>
      </c>
      <c r="HC89">
        <v>0</v>
      </c>
      <c r="HD89">
        <v>0</v>
      </c>
      <c r="HE89">
        <v>0</v>
      </c>
      <c r="HF89">
        <v>0</v>
      </c>
      <c r="HG89">
        <v>0</v>
      </c>
      <c r="HH89">
        <v>1</v>
      </c>
      <c r="HI89">
        <v>0</v>
      </c>
      <c r="HJ89">
        <v>0</v>
      </c>
    </row>
    <row r="90" spans="1:218">
      <c r="A90" t="s">
        <v>236</v>
      </c>
      <c r="B90" s="1">
        <v>43678</v>
      </c>
      <c r="C90" s="1">
        <v>43992</v>
      </c>
      <c r="D90">
        <v>0</v>
      </c>
      <c r="E90">
        <v>1</v>
      </c>
      <c r="F90">
        <v>0</v>
      </c>
      <c r="G90">
        <v>1</v>
      </c>
      <c r="H90">
        <v>1</v>
      </c>
      <c r="I90">
        <v>1</v>
      </c>
      <c r="J90">
        <v>1</v>
      </c>
      <c r="K90">
        <v>0</v>
      </c>
      <c r="L90">
        <v>0</v>
      </c>
      <c r="M90">
        <v>1</v>
      </c>
      <c r="N90">
        <v>0</v>
      </c>
      <c r="O90">
        <v>1</v>
      </c>
      <c r="P90">
        <v>0</v>
      </c>
      <c r="Q90">
        <v>0</v>
      </c>
      <c r="R90">
        <v>0</v>
      </c>
      <c r="S90">
        <v>0</v>
      </c>
      <c r="T90">
        <v>0</v>
      </c>
      <c r="U90" t="s">
        <v>219</v>
      </c>
      <c r="V90" t="s">
        <v>219</v>
      </c>
      <c r="W90" t="s">
        <v>219</v>
      </c>
      <c r="X90" t="s">
        <v>219</v>
      </c>
      <c r="Y90" t="s">
        <v>219</v>
      </c>
      <c r="Z90" t="s">
        <v>219</v>
      </c>
      <c r="AA90" t="s">
        <v>219</v>
      </c>
      <c r="AB90">
        <v>0</v>
      </c>
      <c r="AC90">
        <v>1</v>
      </c>
      <c r="AD90">
        <v>1</v>
      </c>
      <c r="AE90">
        <v>1</v>
      </c>
      <c r="AF90">
        <v>0</v>
      </c>
      <c r="AG90">
        <v>1</v>
      </c>
      <c r="AH90">
        <v>1</v>
      </c>
      <c r="AI90">
        <v>1</v>
      </c>
      <c r="AJ90">
        <v>1</v>
      </c>
      <c r="AK90">
        <v>0</v>
      </c>
      <c r="AL90">
        <v>1</v>
      </c>
      <c r="AM90">
        <v>1</v>
      </c>
      <c r="AN90">
        <v>1</v>
      </c>
      <c r="AO90">
        <v>0</v>
      </c>
      <c r="AP90">
        <v>0</v>
      </c>
      <c r="AQ90">
        <v>0</v>
      </c>
      <c r="AR90">
        <v>0</v>
      </c>
      <c r="AS90">
        <v>0</v>
      </c>
      <c r="AT90">
        <v>0</v>
      </c>
      <c r="AU90">
        <v>0</v>
      </c>
      <c r="AV90" t="s">
        <v>219</v>
      </c>
      <c r="AW90" t="s">
        <v>219</v>
      </c>
      <c r="AX90">
        <v>0</v>
      </c>
      <c r="AY90" t="s">
        <v>219</v>
      </c>
      <c r="AZ90" t="s">
        <v>219</v>
      </c>
      <c r="BA90" t="s">
        <v>219</v>
      </c>
      <c r="BB90" t="s">
        <v>219</v>
      </c>
      <c r="BC90" t="s">
        <v>219</v>
      </c>
      <c r="BD90" t="s">
        <v>219</v>
      </c>
      <c r="BE90" t="s">
        <v>219</v>
      </c>
      <c r="BF90" t="s">
        <v>219</v>
      </c>
      <c r="BG90" t="s">
        <v>219</v>
      </c>
      <c r="BH90">
        <v>0</v>
      </c>
      <c r="BI90">
        <v>0</v>
      </c>
      <c r="BJ90" t="s">
        <v>219</v>
      </c>
      <c r="BK90" t="s">
        <v>219</v>
      </c>
      <c r="BL90" t="s">
        <v>219</v>
      </c>
      <c r="BM90" t="s">
        <v>219</v>
      </c>
      <c r="BN90" t="s">
        <v>219</v>
      </c>
      <c r="BO90" t="s">
        <v>219</v>
      </c>
      <c r="BP90">
        <v>0</v>
      </c>
      <c r="BQ90">
        <v>1</v>
      </c>
      <c r="BR90">
        <v>0</v>
      </c>
      <c r="BS90" t="s">
        <v>219</v>
      </c>
      <c r="BT90" t="s">
        <v>219</v>
      </c>
      <c r="BU90" t="s">
        <v>219</v>
      </c>
      <c r="BV90" t="s">
        <v>219</v>
      </c>
      <c r="BW90" t="s">
        <v>219</v>
      </c>
      <c r="BX90" t="s">
        <v>219</v>
      </c>
      <c r="BY90" t="s">
        <v>219</v>
      </c>
      <c r="BZ90" t="s">
        <v>219</v>
      </c>
      <c r="CA90" t="s">
        <v>219</v>
      </c>
      <c r="CB90" t="s">
        <v>219</v>
      </c>
      <c r="CC90" t="s">
        <v>219</v>
      </c>
      <c r="CD90" t="s">
        <v>219</v>
      </c>
      <c r="CE90" t="s">
        <v>219</v>
      </c>
      <c r="CF90" t="s">
        <v>219</v>
      </c>
      <c r="CG90" t="s">
        <v>219</v>
      </c>
      <c r="CH90" t="s">
        <v>219</v>
      </c>
      <c r="CI90">
        <v>0</v>
      </c>
      <c r="CJ90">
        <v>0</v>
      </c>
      <c r="CK90">
        <v>1</v>
      </c>
      <c r="CL90">
        <v>1</v>
      </c>
      <c r="CM90">
        <v>0</v>
      </c>
      <c r="CN90">
        <v>0</v>
      </c>
      <c r="CO90">
        <v>0</v>
      </c>
      <c r="CP90">
        <v>0</v>
      </c>
      <c r="CQ90">
        <v>1</v>
      </c>
      <c r="CR90">
        <v>0</v>
      </c>
      <c r="CS90">
        <v>1</v>
      </c>
      <c r="CT90">
        <v>1</v>
      </c>
      <c r="CU90">
        <v>0</v>
      </c>
      <c r="CV90">
        <v>1</v>
      </c>
      <c r="CW90">
        <v>0</v>
      </c>
      <c r="CX90">
        <v>1</v>
      </c>
      <c r="CY90">
        <v>0</v>
      </c>
      <c r="CZ90">
        <v>1</v>
      </c>
      <c r="DA90">
        <v>1</v>
      </c>
      <c r="DB90">
        <v>0</v>
      </c>
      <c r="DC90">
        <v>1</v>
      </c>
      <c r="DD90">
        <v>1</v>
      </c>
      <c r="DE90">
        <v>0</v>
      </c>
      <c r="DF90">
        <v>1</v>
      </c>
      <c r="DG90">
        <v>1</v>
      </c>
      <c r="DH90">
        <v>0</v>
      </c>
      <c r="DI90">
        <v>1</v>
      </c>
      <c r="DJ90">
        <v>0</v>
      </c>
      <c r="DK90">
        <v>1</v>
      </c>
      <c r="DL90">
        <v>0</v>
      </c>
      <c r="DM90" t="s">
        <v>219</v>
      </c>
      <c r="DN90" t="s">
        <v>219</v>
      </c>
      <c r="DO90" t="s">
        <v>219</v>
      </c>
      <c r="DP90" t="s">
        <v>219</v>
      </c>
      <c r="DQ90" t="s">
        <v>219</v>
      </c>
      <c r="DR90">
        <v>0</v>
      </c>
      <c r="DS90">
        <v>0</v>
      </c>
      <c r="DT90">
        <v>1</v>
      </c>
      <c r="DU90">
        <v>1</v>
      </c>
      <c r="DV90">
        <v>1</v>
      </c>
      <c r="DW90">
        <v>0</v>
      </c>
      <c r="DX90">
        <v>0</v>
      </c>
      <c r="DY90">
        <v>0</v>
      </c>
      <c r="DZ90">
        <v>1</v>
      </c>
      <c r="EA90">
        <v>1</v>
      </c>
      <c r="EB90">
        <v>0</v>
      </c>
      <c r="EC90">
        <v>1</v>
      </c>
      <c r="ED90">
        <v>0</v>
      </c>
      <c r="EE90" t="s">
        <v>219</v>
      </c>
      <c r="EF90" t="s">
        <v>219</v>
      </c>
      <c r="EG90" t="s">
        <v>219</v>
      </c>
      <c r="EH90" t="s">
        <v>219</v>
      </c>
      <c r="EI90" t="s">
        <v>219</v>
      </c>
      <c r="EJ90">
        <v>0</v>
      </c>
      <c r="EK90" t="s">
        <v>219</v>
      </c>
      <c r="EL90" t="s">
        <v>219</v>
      </c>
      <c r="EM90" t="s">
        <v>219</v>
      </c>
      <c r="EN90" t="s">
        <v>219</v>
      </c>
      <c r="EO90" t="s">
        <v>219</v>
      </c>
      <c r="EP90">
        <v>1</v>
      </c>
      <c r="EQ90">
        <v>1</v>
      </c>
      <c r="ER90">
        <v>1</v>
      </c>
      <c r="ES90">
        <v>1</v>
      </c>
      <c r="ET90">
        <v>1</v>
      </c>
      <c r="EU90">
        <v>1</v>
      </c>
      <c r="EV90">
        <v>0</v>
      </c>
      <c r="EW90" t="s">
        <v>219</v>
      </c>
      <c r="EX90" t="s">
        <v>219</v>
      </c>
      <c r="EY90" t="s">
        <v>219</v>
      </c>
      <c r="EZ90" t="s">
        <v>219</v>
      </c>
      <c r="FA90" t="s">
        <v>219</v>
      </c>
      <c r="FB90" t="s">
        <v>219</v>
      </c>
      <c r="FC90">
        <v>1</v>
      </c>
      <c r="FD90">
        <v>1</v>
      </c>
      <c r="FE90">
        <v>1</v>
      </c>
      <c r="FF90">
        <v>1</v>
      </c>
      <c r="FG90">
        <v>0</v>
      </c>
      <c r="FH90" t="s">
        <v>219</v>
      </c>
      <c r="FI90" t="s">
        <v>219</v>
      </c>
      <c r="FJ90" t="s">
        <v>219</v>
      </c>
      <c r="FK90" t="s">
        <v>219</v>
      </c>
      <c r="FL90" t="s">
        <v>219</v>
      </c>
      <c r="FM90" t="s">
        <v>219</v>
      </c>
      <c r="FN90">
        <v>0</v>
      </c>
      <c r="FO90">
        <v>0</v>
      </c>
      <c r="FP90" t="s">
        <v>219</v>
      </c>
      <c r="FQ90" t="s">
        <v>219</v>
      </c>
      <c r="FR90" t="s">
        <v>219</v>
      </c>
      <c r="FS90" t="s">
        <v>219</v>
      </c>
      <c r="FT90" t="s">
        <v>219</v>
      </c>
      <c r="FU90" t="s">
        <v>219</v>
      </c>
      <c r="FV90" t="s">
        <v>219</v>
      </c>
      <c r="FW90" t="s">
        <v>219</v>
      </c>
      <c r="FX90" t="s">
        <v>219</v>
      </c>
      <c r="FY90">
        <v>0</v>
      </c>
      <c r="FZ90">
        <v>0</v>
      </c>
      <c r="GA90" t="s">
        <v>219</v>
      </c>
      <c r="GB90" t="s">
        <v>219</v>
      </c>
      <c r="GC90" t="s">
        <v>219</v>
      </c>
      <c r="GD90" t="s">
        <v>219</v>
      </c>
      <c r="GE90" t="s">
        <v>219</v>
      </c>
      <c r="GF90" t="s">
        <v>219</v>
      </c>
      <c r="GG90" t="s">
        <v>219</v>
      </c>
      <c r="GH90" t="s">
        <v>219</v>
      </c>
      <c r="GI90" t="s">
        <v>219</v>
      </c>
      <c r="GJ90" t="s">
        <v>219</v>
      </c>
      <c r="GK90" t="s">
        <v>219</v>
      </c>
      <c r="GL90" t="s">
        <v>219</v>
      </c>
      <c r="GM90" t="s">
        <v>219</v>
      </c>
      <c r="GN90" t="s">
        <v>219</v>
      </c>
      <c r="GO90" t="s">
        <v>219</v>
      </c>
      <c r="GP90" t="s">
        <v>219</v>
      </c>
      <c r="GQ90" t="s">
        <v>219</v>
      </c>
      <c r="GR90" t="s">
        <v>219</v>
      </c>
      <c r="GS90" t="s">
        <v>219</v>
      </c>
      <c r="GT90" t="s">
        <v>219</v>
      </c>
      <c r="GU90" t="s">
        <v>219</v>
      </c>
      <c r="GV90" t="s">
        <v>219</v>
      </c>
      <c r="GW90" t="s">
        <v>219</v>
      </c>
      <c r="GX90" t="s">
        <v>219</v>
      </c>
      <c r="GY90" t="s">
        <v>219</v>
      </c>
      <c r="GZ90" t="s">
        <v>219</v>
      </c>
      <c r="HA90" t="s">
        <v>219</v>
      </c>
      <c r="HB90" t="s">
        <v>219</v>
      </c>
      <c r="HC90" t="s">
        <v>219</v>
      </c>
      <c r="HD90" t="s">
        <v>219</v>
      </c>
      <c r="HE90" t="s">
        <v>219</v>
      </c>
      <c r="HF90" t="s">
        <v>219</v>
      </c>
      <c r="HG90" t="s">
        <v>219</v>
      </c>
      <c r="HH90" t="s">
        <v>219</v>
      </c>
      <c r="HI90" t="s">
        <v>219</v>
      </c>
      <c r="HJ90">
        <v>0</v>
      </c>
    </row>
    <row r="91" spans="1:218">
      <c r="A91" t="s">
        <v>236</v>
      </c>
      <c r="B91" s="1">
        <v>43993</v>
      </c>
      <c r="C91" s="1">
        <v>44043</v>
      </c>
      <c r="D91">
        <v>0</v>
      </c>
      <c r="E91">
        <v>1</v>
      </c>
      <c r="F91">
        <v>0</v>
      </c>
      <c r="G91">
        <v>1</v>
      </c>
      <c r="H91">
        <v>1</v>
      </c>
      <c r="I91">
        <v>1</v>
      </c>
      <c r="J91">
        <v>1</v>
      </c>
      <c r="K91">
        <v>0</v>
      </c>
      <c r="L91">
        <v>0</v>
      </c>
      <c r="M91">
        <v>1</v>
      </c>
      <c r="N91">
        <v>0</v>
      </c>
      <c r="O91">
        <v>1</v>
      </c>
      <c r="P91">
        <v>0</v>
      </c>
      <c r="Q91">
        <v>0</v>
      </c>
      <c r="R91">
        <v>0</v>
      </c>
      <c r="S91">
        <v>0</v>
      </c>
      <c r="T91">
        <v>0</v>
      </c>
      <c r="U91" t="s">
        <v>219</v>
      </c>
      <c r="V91" t="s">
        <v>219</v>
      </c>
      <c r="W91" t="s">
        <v>219</v>
      </c>
      <c r="X91" t="s">
        <v>219</v>
      </c>
      <c r="Y91" t="s">
        <v>219</v>
      </c>
      <c r="Z91" t="s">
        <v>219</v>
      </c>
      <c r="AA91" t="s">
        <v>219</v>
      </c>
      <c r="AB91">
        <v>0</v>
      </c>
      <c r="AC91">
        <v>1</v>
      </c>
      <c r="AD91">
        <v>1</v>
      </c>
      <c r="AE91">
        <v>1</v>
      </c>
      <c r="AF91">
        <v>0</v>
      </c>
      <c r="AG91">
        <v>1</v>
      </c>
      <c r="AH91">
        <v>1</v>
      </c>
      <c r="AI91">
        <v>1</v>
      </c>
      <c r="AJ91">
        <v>1</v>
      </c>
      <c r="AK91">
        <v>0</v>
      </c>
      <c r="AL91">
        <v>1</v>
      </c>
      <c r="AM91">
        <v>1</v>
      </c>
      <c r="AN91">
        <v>1</v>
      </c>
      <c r="AO91">
        <v>0</v>
      </c>
      <c r="AP91">
        <v>0</v>
      </c>
      <c r="AQ91">
        <v>0</v>
      </c>
      <c r="AR91">
        <v>0</v>
      </c>
      <c r="AS91">
        <v>0</v>
      </c>
      <c r="AT91">
        <v>0</v>
      </c>
      <c r="AU91">
        <v>0</v>
      </c>
      <c r="AV91" t="s">
        <v>219</v>
      </c>
      <c r="AW91" t="s">
        <v>219</v>
      </c>
      <c r="AX91">
        <v>0</v>
      </c>
      <c r="AY91" t="s">
        <v>219</v>
      </c>
      <c r="AZ91" t="s">
        <v>219</v>
      </c>
      <c r="BA91" t="s">
        <v>219</v>
      </c>
      <c r="BB91" t="s">
        <v>219</v>
      </c>
      <c r="BC91" t="s">
        <v>219</v>
      </c>
      <c r="BD91" t="s">
        <v>219</v>
      </c>
      <c r="BE91" t="s">
        <v>219</v>
      </c>
      <c r="BF91" t="s">
        <v>219</v>
      </c>
      <c r="BG91" t="s">
        <v>219</v>
      </c>
      <c r="BH91">
        <v>0</v>
      </c>
      <c r="BI91">
        <v>0</v>
      </c>
      <c r="BJ91" t="s">
        <v>219</v>
      </c>
      <c r="BK91" t="s">
        <v>219</v>
      </c>
      <c r="BL91" t="s">
        <v>219</v>
      </c>
      <c r="BM91" t="s">
        <v>219</v>
      </c>
      <c r="BN91" t="s">
        <v>219</v>
      </c>
      <c r="BO91" t="s">
        <v>219</v>
      </c>
      <c r="BP91">
        <v>0</v>
      </c>
      <c r="BQ91">
        <v>1</v>
      </c>
      <c r="BR91">
        <v>0</v>
      </c>
      <c r="BS91" t="s">
        <v>219</v>
      </c>
      <c r="BT91" t="s">
        <v>219</v>
      </c>
      <c r="BU91" t="s">
        <v>219</v>
      </c>
      <c r="BV91" t="s">
        <v>219</v>
      </c>
      <c r="BW91" t="s">
        <v>219</v>
      </c>
      <c r="BX91" t="s">
        <v>219</v>
      </c>
      <c r="BY91" t="s">
        <v>219</v>
      </c>
      <c r="BZ91" t="s">
        <v>219</v>
      </c>
      <c r="CA91" t="s">
        <v>219</v>
      </c>
      <c r="CB91" t="s">
        <v>219</v>
      </c>
      <c r="CC91" t="s">
        <v>219</v>
      </c>
      <c r="CD91" t="s">
        <v>219</v>
      </c>
      <c r="CE91" t="s">
        <v>219</v>
      </c>
      <c r="CF91" t="s">
        <v>219</v>
      </c>
      <c r="CG91" t="s">
        <v>219</v>
      </c>
      <c r="CH91" t="s">
        <v>219</v>
      </c>
      <c r="CI91">
        <v>0</v>
      </c>
      <c r="CJ91">
        <v>0</v>
      </c>
      <c r="CK91">
        <v>1</v>
      </c>
      <c r="CL91">
        <v>1</v>
      </c>
      <c r="CM91">
        <v>0</v>
      </c>
      <c r="CN91">
        <v>0</v>
      </c>
      <c r="CO91">
        <v>0</v>
      </c>
      <c r="CP91">
        <v>0</v>
      </c>
      <c r="CQ91">
        <v>1</v>
      </c>
      <c r="CR91">
        <v>0</v>
      </c>
      <c r="CS91">
        <v>1</v>
      </c>
      <c r="CT91">
        <v>1</v>
      </c>
      <c r="CU91">
        <v>0</v>
      </c>
      <c r="CV91">
        <v>1</v>
      </c>
      <c r="CW91">
        <v>0</v>
      </c>
      <c r="CX91">
        <v>1</v>
      </c>
      <c r="CY91">
        <v>0</v>
      </c>
      <c r="CZ91">
        <v>1</v>
      </c>
      <c r="DA91">
        <v>1</v>
      </c>
      <c r="DB91">
        <v>0</v>
      </c>
      <c r="DC91">
        <v>1</v>
      </c>
      <c r="DD91">
        <v>1</v>
      </c>
      <c r="DE91">
        <v>0</v>
      </c>
      <c r="DF91">
        <v>1</v>
      </c>
      <c r="DG91">
        <v>1</v>
      </c>
      <c r="DH91">
        <v>0</v>
      </c>
      <c r="DI91">
        <v>1</v>
      </c>
      <c r="DJ91">
        <v>0</v>
      </c>
      <c r="DK91">
        <v>1</v>
      </c>
      <c r="DL91">
        <v>0</v>
      </c>
      <c r="DM91" t="s">
        <v>219</v>
      </c>
      <c r="DN91" t="s">
        <v>219</v>
      </c>
      <c r="DO91" t="s">
        <v>219</v>
      </c>
      <c r="DP91" t="s">
        <v>219</v>
      </c>
      <c r="DQ91" t="s">
        <v>219</v>
      </c>
      <c r="DR91">
        <v>0</v>
      </c>
      <c r="DS91">
        <v>0</v>
      </c>
      <c r="DT91">
        <v>1</v>
      </c>
      <c r="DU91">
        <v>1</v>
      </c>
      <c r="DV91">
        <v>1</v>
      </c>
      <c r="DW91">
        <v>0</v>
      </c>
      <c r="DX91">
        <v>0</v>
      </c>
      <c r="DY91">
        <v>0</v>
      </c>
      <c r="DZ91">
        <v>1</v>
      </c>
      <c r="EA91">
        <v>1</v>
      </c>
      <c r="EB91">
        <v>0</v>
      </c>
      <c r="EC91">
        <v>1</v>
      </c>
      <c r="ED91">
        <v>0</v>
      </c>
      <c r="EE91" t="s">
        <v>219</v>
      </c>
      <c r="EF91" t="s">
        <v>219</v>
      </c>
      <c r="EG91" t="s">
        <v>219</v>
      </c>
      <c r="EH91" t="s">
        <v>219</v>
      </c>
      <c r="EI91" t="s">
        <v>219</v>
      </c>
      <c r="EJ91">
        <v>0</v>
      </c>
      <c r="EK91" t="s">
        <v>219</v>
      </c>
      <c r="EL91" t="s">
        <v>219</v>
      </c>
      <c r="EM91" t="s">
        <v>219</v>
      </c>
      <c r="EN91" t="s">
        <v>219</v>
      </c>
      <c r="EO91" t="s">
        <v>219</v>
      </c>
      <c r="EP91">
        <v>1</v>
      </c>
      <c r="EQ91">
        <v>1</v>
      </c>
      <c r="ER91">
        <v>1</v>
      </c>
      <c r="ES91">
        <v>1</v>
      </c>
      <c r="ET91">
        <v>1</v>
      </c>
      <c r="EU91">
        <v>1</v>
      </c>
      <c r="EV91">
        <v>0</v>
      </c>
      <c r="EW91" t="s">
        <v>219</v>
      </c>
      <c r="EX91" t="s">
        <v>219</v>
      </c>
      <c r="EY91" t="s">
        <v>219</v>
      </c>
      <c r="EZ91" t="s">
        <v>219</v>
      </c>
      <c r="FA91" t="s">
        <v>219</v>
      </c>
      <c r="FB91" t="s">
        <v>219</v>
      </c>
      <c r="FC91">
        <v>1</v>
      </c>
      <c r="FD91">
        <v>1</v>
      </c>
      <c r="FE91">
        <v>1</v>
      </c>
      <c r="FF91">
        <v>1</v>
      </c>
      <c r="FG91">
        <v>0</v>
      </c>
      <c r="FH91" t="s">
        <v>219</v>
      </c>
      <c r="FI91" t="s">
        <v>219</v>
      </c>
      <c r="FJ91" t="s">
        <v>219</v>
      </c>
      <c r="FK91" t="s">
        <v>219</v>
      </c>
      <c r="FL91" t="s">
        <v>219</v>
      </c>
      <c r="FM91" t="s">
        <v>219</v>
      </c>
      <c r="FN91">
        <v>0</v>
      </c>
      <c r="FO91">
        <v>0</v>
      </c>
      <c r="FP91" t="s">
        <v>219</v>
      </c>
      <c r="FQ91" t="s">
        <v>219</v>
      </c>
      <c r="FR91" t="s">
        <v>219</v>
      </c>
      <c r="FS91" t="s">
        <v>219</v>
      </c>
      <c r="FT91" t="s">
        <v>219</v>
      </c>
      <c r="FU91" t="s">
        <v>219</v>
      </c>
      <c r="FV91" t="s">
        <v>219</v>
      </c>
      <c r="FW91" t="s">
        <v>219</v>
      </c>
      <c r="FX91" t="s">
        <v>219</v>
      </c>
      <c r="FY91">
        <v>0</v>
      </c>
      <c r="FZ91">
        <v>0</v>
      </c>
      <c r="GA91" t="s">
        <v>219</v>
      </c>
      <c r="GB91" t="s">
        <v>219</v>
      </c>
      <c r="GC91" t="s">
        <v>219</v>
      </c>
      <c r="GD91" t="s">
        <v>219</v>
      </c>
      <c r="GE91" t="s">
        <v>219</v>
      </c>
      <c r="GF91" t="s">
        <v>219</v>
      </c>
      <c r="GG91" t="s">
        <v>219</v>
      </c>
      <c r="GH91" t="s">
        <v>219</v>
      </c>
      <c r="GI91" t="s">
        <v>219</v>
      </c>
      <c r="GJ91" t="s">
        <v>219</v>
      </c>
      <c r="GK91" t="s">
        <v>219</v>
      </c>
      <c r="GL91" t="s">
        <v>219</v>
      </c>
      <c r="GM91" t="s">
        <v>219</v>
      </c>
      <c r="GN91" t="s">
        <v>219</v>
      </c>
      <c r="GO91" t="s">
        <v>219</v>
      </c>
      <c r="GP91" t="s">
        <v>219</v>
      </c>
      <c r="GQ91" t="s">
        <v>219</v>
      </c>
      <c r="GR91" t="s">
        <v>219</v>
      </c>
      <c r="GS91" t="s">
        <v>219</v>
      </c>
      <c r="GT91" t="s">
        <v>219</v>
      </c>
      <c r="GU91" t="s">
        <v>219</v>
      </c>
      <c r="GV91" t="s">
        <v>219</v>
      </c>
      <c r="GW91" t="s">
        <v>219</v>
      </c>
      <c r="GX91" t="s">
        <v>219</v>
      </c>
      <c r="GY91" t="s">
        <v>219</v>
      </c>
      <c r="GZ91" t="s">
        <v>219</v>
      </c>
      <c r="HA91" t="s">
        <v>219</v>
      </c>
      <c r="HB91" t="s">
        <v>219</v>
      </c>
      <c r="HC91" t="s">
        <v>219</v>
      </c>
      <c r="HD91" t="s">
        <v>219</v>
      </c>
      <c r="HE91" t="s">
        <v>219</v>
      </c>
      <c r="HF91" t="s">
        <v>219</v>
      </c>
      <c r="HG91" t="s">
        <v>219</v>
      </c>
      <c r="HH91" t="s">
        <v>219</v>
      </c>
      <c r="HI91" t="s">
        <v>219</v>
      </c>
      <c r="HJ91">
        <v>0</v>
      </c>
    </row>
    <row r="92" spans="1:218">
      <c r="A92" t="s">
        <v>236</v>
      </c>
      <c r="B92" s="1">
        <v>44044</v>
      </c>
      <c r="C92" s="1">
        <v>44131</v>
      </c>
      <c r="D92">
        <v>0</v>
      </c>
      <c r="E92">
        <v>1</v>
      </c>
      <c r="F92">
        <v>0</v>
      </c>
      <c r="G92">
        <v>1</v>
      </c>
      <c r="H92">
        <v>1</v>
      </c>
      <c r="I92">
        <v>1</v>
      </c>
      <c r="J92">
        <v>1</v>
      </c>
      <c r="K92">
        <v>0</v>
      </c>
      <c r="L92">
        <v>0</v>
      </c>
      <c r="M92">
        <v>1</v>
      </c>
      <c r="N92">
        <v>0</v>
      </c>
      <c r="O92">
        <v>1</v>
      </c>
      <c r="P92">
        <v>0</v>
      </c>
      <c r="Q92">
        <v>0</v>
      </c>
      <c r="R92">
        <v>0</v>
      </c>
      <c r="S92">
        <v>0</v>
      </c>
      <c r="T92">
        <v>0</v>
      </c>
      <c r="U92" t="s">
        <v>219</v>
      </c>
      <c r="V92" t="s">
        <v>219</v>
      </c>
      <c r="W92" t="s">
        <v>219</v>
      </c>
      <c r="X92" t="s">
        <v>219</v>
      </c>
      <c r="Y92" t="s">
        <v>219</v>
      </c>
      <c r="Z92" t="s">
        <v>219</v>
      </c>
      <c r="AA92" t="s">
        <v>219</v>
      </c>
      <c r="AB92">
        <v>0</v>
      </c>
      <c r="AC92">
        <v>1</v>
      </c>
      <c r="AD92">
        <v>1</v>
      </c>
      <c r="AE92">
        <v>1</v>
      </c>
      <c r="AF92">
        <v>0</v>
      </c>
      <c r="AG92">
        <v>1</v>
      </c>
      <c r="AH92">
        <v>1</v>
      </c>
      <c r="AI92">
        <v>1</v>
      </c>
      <c r="AJ92">
        <v>1</v>
      </c>
      <c r="AK92">
        <v>0</v>
      </c>
      <c r="AL92">
        <v>1</v>
      </c>
      <c r="AM92">
        <v>1</v>
      </c>
      <c r="AN92">
        <v>1</v>
      </c>
      <c r="AO92">
        <v>0</v>
      </c>
      <c r="AP92">
        <v>0</v>
      </c>
      <c r="AQ92">
        <v>0</v>
      </c>
      <c r="AR92">
        <v>0</v>
      </c>
      <c r="AS92">
        <v>0</v>
      </c>
      <c r="AT92">
        <v>0</v>
      </c>
      <c r="AU92">
        <v>0</v>
      </c>
      <c r="AV92" t="s">
        <v>219</v>
      </c>
      <c r="AW92" t="s">
        <v>219</v>
      </c>
      <c r="AX92">
        <v>0</v>
      </c>
      <c r="AY92" t="s">
        <v>219</v>
      </c>
      <c r="AZ92" t="s">
        <v>219</v>
      </c>
      <c r="BA92" t="s">
        <v>219</v>
      </c>
      <c r="BB92" t="s">
        <v>219</v>
      </c>
      <c r="BC92" t="s">
        <v>219</v>
      </c>
      <c r="BD92" t="s">
        <v>219</v>
      </c>
      <c r="BE92" t="s">
        <v>219</v>
      </c>
      <c r="BF92" t="s">
        <v>219</v>
      </c>
      <c r="BG92" t="s">
        <v>219</v>
      </c>
      <c r="BH92">
        <v>0</v>
      </c>
      <c r="BI92">
        <v>0</v>
      </c>
      <c r="BJ92" t="s">
        <v>219</v>
      </c>
      <c r="BK92" t="s">
        <v>219</v>
      </c>
      <c r="BL92" t="s">
        <v>219</v>
      </c>
      <c r="BM92" t="s">
        <v>219</v>
      </c>
      <c r="BN92" t="s">
        <v>219</v>
      </c>
      <c r="BO92" t="s">
        <v>219</v>
      </c>
      <c r="BP92">
        <v>0</v>
      </c>
      <c r="BQ92">
        <v>1</v>
      </c>
      <c r="BR92">
        <v>0</v>
      </c>
      <c r="BS92" t="s">
        <v>219</v>
      </c>
      <c r="BT92" t="s">
        <v>219</v>
      </c>
      <c r="BU92" t="s">
        <v>219</v>
      </c>
      <c r="BV92" t="s">
        <v>219</v>
      </c>
      <c r="BW92" t="s">
        <v>219</v>
      </c>
      <c r="BX92" t="s">
        <v>219</v>
      </c>
      <c r="BY92" t="s">
        <v>219</v>
      </c>
      <c r="BZ92" t="s">
        <v>219</v>
      </c>
      <c r="CA92" t="s">
        <v>219</v>
      </c>
      <c r="CB92" t="s">
        <v>219</v>
      </c>
      <c r="CC92" t="s">
        <v>219</v>
      </c>
      <c r="CD92" t="s">
        <v>219</v>
      </c>
      <c r="CE92" t="s">
        <v>219</v>
      </c>
      <c r="CF92" t="s">
        <v>219</v>
      </c>
      <c r="CG92" t="s">
        <v>219</v>
      </c>
      <c r="CH92" t="s">
        <v>219</v>
      </c>
      <c r="CI92">
        <v>0</v>
      </c>
      <c r="CJ92">
        <v>0</v>
      </c>
      <c r="CK92">
        <v>1</v>
      </c>
      <c r="CL92">
        <v>1</v>
      </c>
      <c r="CM92">
        <v>0</v>
      </c>
      <c r="CN92">
        <v>0</v>
      </c>
      <c r="CO92">
        <v>0</v>
      </c>
      <c r="CP92">
        <v>0</v>
      </c>
      <c r="CQ92">
        <v>1</v>
      </c>
      <c r="CR92">
        <v>0</v>
      </c>
      <c r="CS92">
        <v>1</v>
      </c>
      <c r="CT92">
        <v>1</v>
      </c>
      <c r="CU92">
        <v>0</v>
      </c>
      <c r="CV92">
        <v>1</v>
      </c>
      <c r="CW92">
        <v>0</v>
      </c>
      <c r="CX92">
        <v>1</v>
      </c>
      <c r="CY92">
        <v>0</v>
      </c>
      <c r="CZ92">
        <v>1</v>
      </c>
      <c r="DA92">
        <v>1</v>
      </c>
      <c r="DB92">
        <v>0</v>
      </c>
      <c r="DC92">
        <v>1</v>
      </c>
      <c r="DD92">
        <v>1</v>
      </c>
      <c r="DE92">
        <v>0</v>
      </c>
      <c r="DF92">
        <v>1</v>
      </c>
      <c r="DG92">
        <v>1</v>
      </c>
      <c r="DH92">
        <v>0</v>
      </c>
      <c r="DI92">
        <v>1</v>
      </c>
      <c r="DJ92">
        <v>0</v>
      </c>
      <c r="DK92">
        <v>1</v>
      </c>
      <c r="DL92">
        <v>0</v>
      </c>
      <c r="DM92" t="s">
        <v>219</v>
      </c>
      <c r="DN92" t="s">
        <v>219</v>
      </c>
      <c r="DO92" t="s">
        <v>219</v>
      </c>
      <c r="DP92" t="s">
        <v>219</v>
      </c>
      <c r="DQ92" t="s">
        <v>219</v>
      </c>
      <c r="DR92">
        <v>0</v>
      </c>
      <c r="DS92">
        <v>0</v>
      </c>
      <c r="DT92">
        <v>1</v>
      </c>
      <c r="DU92">
        <v>1</v>
      </c>
      <c r="DV92">
        <v>1</v>
      </c>
      <c r="DW92">
        <v>0</v>
      </c>
      <c r="DX92">
        <v>0</v>
      </c>
      <c r="DY92">
        <v>0</v>
      </c>
      <c r="DZ92">
        <v>1</v>
      </c>
      <c r="EA92">
        <v>1</v>
      </c>
      <c r="EB92">
        <v>0</v>
      </c>
      <c r="EC92">
        <v>1</v>
      </c>
      <c r="ED92">
        <v>0</v>
      </c>
      <c r="EE92" t="s">
        <v>219</v>
      </c>
      <c r="EF92" t="s">
        <v>219</v>
      </c>
      <c r="EG92" t="s">
        <v>219</v>
      </c>
      <c r="EH92" t="s">
        <v>219</v>
      </c>
      <c r="EI92" t="s">
        <v>219</v>
      </c>
      <c r="EJ92">
        <v>0</v>
      </c>
      <c r="EK92" t="s">
        <v>219</v>
      </c>
      <c r="EL92" t="s">
        <v>219</v>
      </c>
      <c r="EM92" t="s">
        <v>219</v>
      </c>
      <c r="EN92" t="s">
        <v>219</v>
      </c>
      <c r="EO92" t="s">
        <v>219</v>
      </c>
      <c r="EP92">
        <v>1</v>
      </c>
      <c r="EQ92">
        <v>1</v>
      </c>
      <c r="ER92">
        <v>1</v>
      </c>
      <c r="ES92">
        <v>1</v>
      </c>
      <c r="ET92">
        <v>1</v>
      </c>
      <c r="EU92">
        <v>1</v>
      </c>
      <c r="EV92">
        <v>0</v>
      </c>
      <c r="EW92" t="s">
        <v>219</v>
      </c>
      <c r="EX92" t="s">
        <v>219</v>
      </c>
      <c r="EY92" t="s">
        <v>219</v>
      </c>
      <c r="EZ92" t="s">
        <v>219</v>
      </c>
      <c r="FA92" t="s">
        <v>219</v>
      </c>
      <c r="FB92" t="s">
        <v>219</v>
      </c>
      <c r="FC92">
        <v>1</v>
      </c>
      <c r="FD92">
        <v>1</v>
      </c>
      <c r="FE92">
        <v>1</v>
      </c>
      <c r="FF92">
        <v>1</v>
      </c>
      <c r="FG92">
        <v>0</v>
      </c>
      <c r="FH92" t="s">
        <v>219</v>
      </c>
      <c r="FI92" t="s">
        <v>219</v>
      </c>
      <c r="FJ92" t="s">
        <v>219</v>
      </c>
      <c r="FK92" t="s">
        <v>219</v>
      </c>
      <c r="FL92" t="s">
        <v>219</v>
      </c>
      <c r="FM92" t="s">
        <v>219</v>
      </c>
      <c r="FN92">
        <v>0</v>
      </c>
      <c r="FO92">
        <v>0</v>
      </c>
      <c r="FP92" t="s">
        <v>219</v>
      </c>
      <c r="FQ92" t="s">
        <v>219</v>
      </c>
      <c r="FR92" t="s">
        <v>219</v>
      </c>
      <c r="FS92" t="s">
        <v>219</v>
      </c>
      <c r="FT92" t="s">
        <v>219</v>
      </c>
      <c r="FU92" t="s">
        <v>219</v>
      </c>
      <c r="FV92" t="s">
        <v>219</v>
      </c>
      <c r="FW92" t="s">
        <v>219</v>
      </c>
      <c r="FX92" t="s">
        <v>219</v>
      </c>
      <c r="FY92">
        <v>0</v>
      </c>
      <c r="FZ92">
        <v>0</v>
      </c>
      <c r="GA92" t="s">
        <v>219</v>
      </c>
      <c r="GB92" t="s">
        <v>219</v>
      </c>
      <c r="GC92" t="s">
        <v>219</v>
      </c>
      <c r="GD92" t="s">
        <v>219</v>
      </c>
      <c r="GE92" t="s">
        <v>219</v>
      </c>
      <c r="GF92" t="s">
        <v>219</v>
      </c>
      <c r="GG92" t="s">
        <v>219</v>
      </c>
      <c r="GH92" t="s">
        <v>219</v>
      </c>
      <c r="GI92" t="s">
        <v>219</v>
      </c>
      <c r="GJ92" t="s">
        <v>219</v>
      </c>
      <c r="GK92" t="s">
        <v>219</v>
      </c>
      <c r="GL92" t="s">
        <v>219</v>
      </c>
      <c r="GM92" t="s">
        <v>219</v>
      </c>
      <c r="GN92" t="s">
        <v>219</v>
      </c>
      <c r="GO92" t="s">
        <v>219</v>
      </c>
      <c r="GP92" t="s">
        <v>219</v>
      </c>
      <c r="GQ92" t="s">
        <v>219</v>
      </c>
      <c r="GR92" t="s">
        <v>219</v>
      </c>
      <c r="GS92" t="s">
        <v>219</v>
      </c>
      <c r="GT92" t="s">
        <v>219</v>
      </c>
      <c r="GU92" t="s">
        <v>219</v>
      </c>
      <c r="GV92" t="s">
        <v>219</v>
      </c>
      <c r="GW92" t="s">
        <v>219</v>
      </c>
      <c r="GX92" t="s">
        <v>219</v>
      </c>
      <c r="GY92" t="s">
        <v>219</v>
      </c>
      <c r="GZ92" t="s">
        <v>219</v>
      </c>
      <c r="HA92" t="s">
        <v>219</v>
      </c>
      <c r="HB92" t="s">
        <v>219</v>
      </c>
      <c r="HC92" t="s">
        <v>219</v>
      </c>
      <c r="HD92" t="s">
        <v>219</v>
      </c>
      <c r="HE92" t="s">
        <v>219</v>
      </c>
      <c r="HF92" t="s">
        <v>219</v>
      </c>
      <c r="HG92" t="s">
        <v>219</v>
      </c>
      <c r="HH92" t="s">
        <v>219</v>
      </c>
      <c r="HI92" t="s">
        <v>219</v>
      </c>
      <c r="HJ92">
        <v>0</v>
      </c>
    </row>
    <row r="93" spans="1:218">
      <c r="A93" t="s">
        <v>236</v>
      </c>
      <c r="B93" s="1">
        <v>44132</v>
      </c>
      <c r="C93" s="1">
        <v>44137</v>
      </c>
      <c r="D93">
        <v>0</v>
      </c>
      <c r="E93">
        <v>1</v>
      </c>
      <c r="F93">
        <v>0</v>
      </c>
      <c r="G93">
        <v>1</v>
      </c>
      <c r="H93">
        <v>1</v>
      </c>
      <c r="I93">
        <v>1</v>
      </c>
      <c r="J93">
        <v>1</v>
      </c>
      <c r="K93">
        <v>0</v>
      </c>
      <c r="L93">
        <v>0</v>
      </c>
      <c r="M93">
        <v>1</v>
      </c>
      <c r="N93">
        <v>0</v>
      </c>
      <c r="O93">
        <v>1</v>
      </c>
      <c r="P93">
        <v>0</v>
      </c>
      <c r="Q93">
        <v>0</v>
      </c>
      <c r="R93">
        <v>0</v>
      </c>
      <c r="S93">
        <v>0</v>
      </c>
      <c r="T93">
        <v>0</v>
      </c>
      <c r="U93" t="s">
        <v>219</v>
      </c>
      <c r="V93" t="s">
        <v>219</v>
      </c>
      <c r="W93" t="s">
        <v>219</v>
      </c>
      <c r="X93" t="s">
        <v>219</v>
      </c>
      <c r="Y93" t="s">
        <v>219</v>
      </c>
      <c r="Z93" t="s">
        <v>219</v>
      </c>
      <c r="AA93" t="s">
        <v>219</v>
      </c>
      <c r="AB93">
        <v>0</v>
      </c>
      <c r="AC93">
        <v>1</v>
      </c>
      <c r="AD93">
        <v>1</v>
      </c>
      <c r="AE93">
        <v>1</v>
      </c>
      <c r="AF93">
        <v>0</v>
      </c>
      <c r="AG93">
        <v>1</v>
      </c>
      <c r="AH93">
        <v>1</v>
      </c>
      <c r="AI93">
        <v>1</v>
      </c>
      <c r="AJ93">
        <v>1</v>
      </c>
      <c r="AK93">
        <v>0</v>
      </c>
      <c r="AL93">
        <v>1</v>
      </c>
      <c r="AM93">
        <v>1</v>
      </c>
      <c r="AN93">
        <v>1</v>
      </c>
      <c r="AO93">
        <v>0</v>
      </c>
      <c r="AP93">
        <v>0</v>
      </c>
      <c r="AQ93">
        <v>0</v>
      </c>
      <c r="AR93">
        <v>0</v>
      </c>
      <c r="AS93">
        <v>0</v>
      </c>
      <c r="AT93">
        <v>0</v>
      </c>
      <c r="AU93">
        <v>0</v>
      </c>
      <c r="AV93" t="s">
        <v>219</v>
      </c>
      <c r="AW93" t="s">
        <v>219</v>
      </c>
      <c r="AX93">
        <v>0</v>
      </c>
      <c r="AY93" t="s">
        <v>219</v>
      </c>
      <c r="AZ93" t="s">
        <v>219</v>
      </c>
      <c r="BA93" t="s">
        <v>219</v>
      </c>
      <c r="BB93" t="s">
        <v>219</v>
      </c>
      <c r="BC93" t="s">
        <v>219</v>
      </c>
      <c r="BD93" t="s">
        <v>219</v>
      </c>
      <c r="BE93" t="s">
        <v>219</v>
      </c>
      <c r="BF93" t="s">
        <v>219</v>
      </c>
      <c r="BG93" t="s">
        <v>219</v>
      </c>
      <c r="BH93">
        <v>0</v>
      </c>
      <c r="BI93">
        <v>0</v>
      </c>
      <c r="BJ93" t="s">
        <v>219</v>
      </c>
      <c r="BK93" t="s">
        <v>219</v>
      </c>
      <c r="BL93" t="s">
        <v>219</v>
      </c>
      <c r="BM93" t="s">
        <v>219</v>
      </c>
      <c r="BN93" t="s">
        <v>219</v>
      </c>
      <c r="BO93" t="s">
        <v>219</v>
      </c>
      <c r="BP93">
        <v>0</v>
      </c>
      <c r="BQ93">
        <v>1</v>
      </c>
      <c r="BR93">
        <v>0</v>
      </c>
      <c r="BS93" t="s">
        <v>219</v>
      </c>
      <c r="BT93" t="s">
        <v>219</v>
      </c>
      <c r="BU93" t="s">
        <v>219</v>
      </c>
      <c r="BV93" t="s">
        <v>219</v>
      </c>
      <c r="BW93" t="s">
        <v>219</v>
      </c>
      <c r="BX93" t="s">
        <v>219</v>
      </c>
      <c r="BY93" t="s">
        <v>219</v>
      </c>
      <c r="BZ93" t="s">
        <v>219</v>
      </c>
      <c r="CA93" t="s">
        <v>219</v>
      </c>
      <c r="CB93" t="s">
        <v>219</v>
      </c>
      <c r="CC93" t="s">
        <v>219</v>
      </c>
      <c r="CD93" t="s">
        <v>219</v>
      </c>
      <c r="CE93" t="s">
        <v>219</v>
      </c>
      <c r="CF93" t="s">
        <v>219</v>
      </c>
      <c r="CG93" t="s">
        <v>219</v>
      </c>
      <c r="CH93" t="s">
        <v>219</v>
      </c>
      <c r="CI93">
        <v>0</v>
      </c>
      <c r="CJ93">
        <v>0</v>
      </c>
      <c r="CK93">
        <v>1</v>
      </c>
      <c r="CL93">
        <v>1</v>
      </c>
      <c r="CM93">
        <v>0</v>
      </c>
      <c r="CN93">
        <v>0</v>
      </c>
      <c r="CO93">
        <v>0</v>
      </c>
      <c r="CP93">
        <v>0</v>
      </c>
      <c r="CQ93">
        <v>1</v>
      </c>
      <c r="CR93">
        <v>0</v>
      </c>
      <c r="CS93">
        <v>1</v>
      </c>
      <c r="CT93">
        <v>1</v>
      </c>
      <c r="CU93">
        <v>0</v>
      </c>
      <c r="CV93">
        <v>1</v>
      </c>
      <c r="CW93">
        <v>0</v>
      </c>
      <c r="CX93">
        <v>1</v>
      </c>
      <c r="CY93">
        <v>0</v>
      </c>
      <c r="CZ93">
        <v>1</v>
      </c>
      <c r="DA93">
        <v>1</v>
      </c>
      <c r="DB93">
        <v>0</v>
      </c>
      <c r="DC93">
        <v>1</v>
      </c>
      <c r="DD93">
        <v>1</v>
      </c>
      <c r="DE93">
        <v>0</v>
      </c>
      <c r="DF93">
        <v>1</v>
      </c>
      <c r="DG93">
        <v>1</v>
      </c>
      <c r="DH93">
        <v>0</v>
      </c>
      <c r="DI93">
        <v>1</v>
      </c>
      <c r="DJ93">
        <v>0</v>
      </c>
      <c r="DK93">
        <v>1</v>
      </c>
      <c r="DL93">
        <v>0</v>
      </c>
      <c r="DM93" t="s">
        <v>219</v>
      </c>
      <c r="DN93" t="s">
        <v>219</v>
      </c>
      <c r="DO93" t="s">
        <v>219</v>
      </c>
      <c r="DP93" t="s">
        <v>219</v>
      </c>
      <c r="DQ93" t="s">
        <v>219</v>
      </c>
      <c r="DR93">
        <v>0</v>
      </c>
      <c r="DS93">
        <v>0</v>
      </c>
      <c r="DT93">
        <v>1</v>
      </c>
      <c r="DU93">
        <v>1</v>
      </c>
      <c r="DV93">
        <v>1</v>
      </c>
      <c r="DW93">
        <v>0</v>
      </c>
      <c r="DX93">
        <v>0</v>
      </c>
      <c r="DY93">
        <v>0</v>
      </c>
      <c r="DZ93">
        <v>1</v>
      </c>
      <c r="EA93">
        <v>1</v>
      </c>
      <c r="EB93">
        <v>0</v>
      </c>
      <c r="EC93">
        <v>1</v>
      </c>
      <c r="ED93">
        <v>0</v>
      </c>
      <c r="EE93" t="s">
        <v>219</v>
      </c>
      <c r="EF93" t="s">
        <v>219</v>
      </c>
      <c r="EG93" t="s">
        <v>219</v>
      </c>
      <c r="EH93" t="s">
        <v>219</v>
      </c>
      <c r="EI93" t="s">
        <v>219</v>
      </c>
      <c r="EJ93">
        <v>0</v>
      </c>
      <c r="EK93" t="s">
        <v>219</v>
      </c>
      <c r="EL93" t="s">
        <v>219</v>
      </c>
      <c r="EM93" t="s">
        <v>219</v>
      </c>
      <c r="EN93" t="s">
        <v>219</v>
      </c>
      <c r="EO93" t="s">
        <v>219</v>
      </c>
      <c r="EP93">
        <v>1</v>
      </c>
      <c r="EQ93">
        <v>1</v>
      </c>
      <c r="ER93">
        <v>1</v>
      </c>
      <c r="ES93">
        <v>1</v>
      </c>
      <c r="ET93">
        <v>1</v>
      </c>
      <c r="EU93">
        <v>1</v>
      </c>
      <c r="EV93">
        <v>0</v>
      </c>
      <c r="EW93" t="s">
        <v>219</v>
      </c>
      <c r="EX93" t="s">
        <v>219</v>
      </c>
      <c r="EY93" t="s">
        <v>219</v>
      </c>
      <c r="EZ93" t="s">
        <v>219</v>
      </c>
      <c r="FA93" t="s">
        <v>219</v>
      </c>
      <c r="FB93" t="s">
        <v>219</v>
      </c>
      <c r="FC93">
        <v>1</v>
      </c>
      <c r="FD93">
        <v>1</v>
      </c>
      <c r="FE93">
        <v>1</v>
      </c>
      <c r="FF93">
        <v>1</v>
      </c>
      <c r="FG93">
        <v>0</v>
      </c>
      <c r="FH93" t="s">
        <v>219</v>
      </c>
      <c r="FI93" t="s">
        <v>219</v>
      </c>
      <c r="FJ93" t="s">
        <v>219</v>
      </c>
      <c r="FK93" t="s">
        <v>219</v>
      </c>
      <c r="FL93" t="s">
        <v>219</v>
      </c>
      <c r="FM93" t="s">
        <v>219</v>
      </c>
      <c r="FN93">
        <v>0</v>
      </c>
      <c r="FO93">
        <v>0</v>
      </c>
      <c r="FP93" t="s">
        <v>219</v>
      </c>
      <c r="FQ93" t="s">
        <v>219</v>
      </c>
      <c r="FR93" t="s">
        <v>219</v>
      </c>
      <c r="FS93" t="s">
        <v>219</v>
      </c>
      <c r="FT93" t="s">
        <v>219</v>
      </c>
      <c r="FU93" t="s">
        <v>219</v>
      </c>
      <c r="FV93" t="s">
        <v>219</v>
      </c>
      <c r="FW93" t="s">
        <v>219</v>
      </c>
      <c r="FX93" t="s">
        <v>219</v>
      </c>
      <c r="FY93">
        <v>0</v>
      </c>
      <c r="FZ93">
        <v>0</v>
      </c>
      <c r="GA93" t="s">
        <v>219</v>
      </c>
      <c r="GB93" t="s">
        <v>219</v>
      </c>
      <c r="GC93" t="s">
        <v>219</v>
      </c>
      <c r="GD93" t="s">
        <v>219</v>
      </c>
      <c r="GE93" t="s">
        <v>219</v>
      </c>
      <c r="GF93" t="s">
        <v>219</v>
      </c>
      <c r="GG93" t="s">
        <v>219</v>
      </c>
      <c r="GH93" t="s">
        <v>219</v>
      </c>
      <c r="GI93" t="s">
        <v>219</v>
      </c>
      <c r="GJ93" t="s">
        <v>219</v>
      </c>
      <c r="GK93" t="s">
        <v>219</v>
      </c>
      <c r="GL93" t="s">
        <v>219</v>
      </c>
      <c r="GM93" t="s">
        <v>219</v>
      </c>
      <c r="GN93" t="s">
        <v>219</v>
      </c>
      <c r="GO93" t="s">
        <v>219</v>
      </c>
      <c r="GP93" t="s">
        <v>219</v>
      </c>
      <c r="GQ93" t="s">
        <v>219</v>
      </c>
      <c r="GR93" t="s">
        <v>219</v>
      </c>
      <c r="GS93" t="s">
        <v>219</v>
      </c>
      <c r="GT93" t="s">
        <v>219</v>
      </c>
      <c r="GU93" t="s">
        <v>219</v>
      </c>
      <c r="GV93" t="s">
        <v>219</v>
      </c>
      <c r="GW93" t="s">
        <v>219</v>
      </c>
      <c r="GX93" t="s">
        <v>219</v>
      </c>
      <c r="GY93" t="s">
        <v>219</v>
      </c>
      <c r="GZ93" t="s">
        <v>219</v>
      </c>
      <c r="HA93" t="s">
        <v>219</v>
      </c>
      <c r="HB93" t="s">
        <v>219</v>
      </c>
      <c r="HC93" t="s">
        <v>219</v>
      </c>
      <c r="HD93" t="s">
        <v>219</v>
      </c>
      <c r="HE93" t="s">
        <v>219</v>
      </c>
      <c r="HF93" t="s">
        <v>219</v>
      </c>
      <c r="HG93" t="s">
        <v>219</v>
      </c>
      <c r="HH93" t="s">
        <v>219</v>
      </c>
      <c r="HI93" t="s">
        <v>219</v>
      </c>
      <c r="HJ93">
        <v>0</v>
      </c>
    </row>
    <row r="94" spans="1:218">
      <c r="A94" t="s">
        <v>236</v>
      </c>
      <c r="B94" s="1">
        <v>44138</v>
      </c>
      <c r="C94" s="1">
        <v>44408</v>
      </c>
      <c r="D94">
        <v>0</v>
      </c>
      <c r="E94">
        <v>1</v>
      </c>
      <c r="F94">
        <v>0</v>
      </c>
      <c r="G94">
        <v>1</v>
      </c>
      <c r="H94">
        <v>1</v>
      </c>
      <c r="I94">
        <v>1</v>
      </c>
      <c r="J94">
        <v>1</v>
      </c>
      <c r="K94">
        <v>0</v>
      </c>
      <c r="L94">
        <v>0</v>
      </c>
      <c r="M94">
        <v>1</v>
      </c>
      <c r="N94">
        <v>0</v>
      </c>
      <c r="O94">
        <v>1</v>
      </c>
      <c r="P94">
        <v>0</v>
      </c>
      <c r="Q94">
        <v>0</v>
      </c>
      <c r="R94">
        <v>0</v>
      </c>
      <c r="S94">
        <v>0</v>
      </c>
      <c r="T94">
        <v>0</v>
      </c>
      <c r="U94" t="s">
        <v>219</v>
      </c>
      <c r="V94" t="s">
        <v>219</v>
      </c>
      <c r="W94" t="s">
        <v>219</v>
      </c>
      <c r="X94" t="s">
        <v>219</v>
      </c>
      <c r="Y94" t="s">
        <v>219</v>
      </c>
      <c r="Z94" t="s">
        <v>219</v>
      </c>
      <c r="AA94" t="s">
        <v>219</v>
      </c>
      <c r="AB94">
        <v>0</v>
      </c>
      <c r="AC94">
        <v>1</v>
      </c>
      <c r="AD94">
        <v>1</v>
      </c>
      <c r="AE94">
        <v>1</v>
      </c>
      <c r="AF94">
        <v>0</v>
      </c>
      <c r="AG94">
        <v>1</v>
      </c>
      <c r="AH94">
        <v>1</v>
      </c>
      <c r="AI94">
        <v>1</v>
      </c>
      <c r="AJ94">
        <v>1</v>
      </c>
      <c r="AK94">
        <v>0</v>
      </c>
      <c r="AL94">
        <v>1</v>
      </c>
      <c r="AM94">
        <v>1</v>
      </c>
      <c r="AN94">
        <v>1</v>
      </c>
      <c r="AO94">
        <v>0</v>
      </c>
      <c r="AP94">
        <v>0</v>
      </c>
      <c r="AQ94">
        <v>0</v>
      </c>
      <c r="AR94">
        <v>0</v>
      </c>
      <c r="AS94">
        <v>0</v>
      </c>
      <c r="AT94">
        <v>0</v>
      </c>
      <c r="AU94">
        <v>0</v>
      </c>
      <c r="AV94" t="s">
        <v>219</v>
      </c>
      <c r="AW94" t="s">
        <v>219</v>
      </c>
      <c r="AX94">
        <v>0</v>
      </c>
      <c r="AY94" t="s">
        <v>219</v>
      </c>
      <c r="AZ94" t="s">
        <v>219</v>
      </c>
      <c r="BA94" t="s">
        <v>219</v>
      </c>
      <c r="BB94" t="s">
        <v>219</v>
      </c>
      <c r="BC94" t="s">
        <v>219</v>
      </c>
      <c r="BD94" t="s">
        <v>219</v>
      </c>
      <c r="BE94" t="s">
        <v>219</v>
      </c>
      <c r="BF94" t="s">
        <v>219</v>
      </c>
      <c r="BG94" t="s">
        <v>219</v>
      </c>
      <c r="BH94">
        <v>0</v>
      </c>
      <c r="BI94">
        <v>0</v>
      </c>
      <c r="BJ94" t="s">
        <v>219</v>
      </c>
      <c r="BK94" t="s">
        <v>219</v>
      </c>
      <c r="BL94" t="s">
        <v>219</v>
      </c>
      <c r="BM94" t="s">
        <v>219</v>
      </c>
      <c r="BN94" t="s">
        <v>219</v>
      </c>
      <c r="BO94" t="s">
        <v>219</v>
      </c>
      <c r="BP94">
        <v>0</v>
      </c>
      <c r="BQ94">
        <v>1</v>
      </c>
      <c r="BR94">
        <v>0</v>
      </c>
      <c r="BS94" t="s">
        <v>219</v>
      </c>
      <c r="BT94" t="s">
        <v>219</v>
      </c>
      <c r="BU94" t="s">
        <v>219</v>
      </c>
      <c r="BV94" t="s">
        <v>219</v>
      </c>
      <c r="BW94" t="s">
        <v>219</v>
      </c>
      <c r="BX94" t="s">
        <v>219</v>
      </c>
      <c r="BY94" t="s">
        <v>219</v>
      </c>
      <c r="BZ94" t="s">
        <v>219</v>
      </c>
      <c r="CA94" t="s">
        <v>219</v>
      </c>
      <c r="CB94" t="s">
        <v>219</v>
      </c>
      <c r="CC94" t="s">
        <v>219</v>
      </c>
      <c r="CD94" t="s">
        <v>219</v>
      </c>
      <c r="CE94" t="s">
        <v>219</v>
      </c>
      <c r="CF94" t="s">
        <v>219</v>
      </c>
      <c r="CG94" t="s">
        <v>219</v>
      </c>
      <c r="CH94" t="s">
        <v>219</v>
      </c>
      <c r="CI94">
        <v>0</v>
      </c>
      <c r="CJ94">
        <v>0</v>
      </c>
      <c r="CK94">
        <v>1</v>
      </c>
      <c r="CL94">
        <v>1</v>
      </c>
      <c r="CM94">
        <v>0</v>
      </c>
      <c r="CN94">
        <v>0</v>
      </c>
      <c r="CO94">
        <v>0</v>
      </c>
      <c r="CP94">
        <v>0</v>
      </c>
      <c r="CQ94">
        <v>1</v>
      </c>
      <c r="CR94">
        <v>0</v>
      </c>
      <c r="CS94">
        <v>1</v>
      </c>
      <c r="CT94">
        <v>1</v>
      </c>
      <c r="CU94">
        <v>0</v>
      </c>
      <c r="CV94">
        <v>1</v>
      </c>
      <c r="CW94">
        <v>0</v>
      </c>
      <c r="CX94">
        <v>1</v>
      </c>
      <c r="CY94">
        <v>0</v>
      </c>
      <c r="CZ94">
        <v>1</v>
      </c>
      <c r="DA94">
        <v>1</v>
      </c>
      <c r="DB94">
        <v>0</v>
      </c>
      <c r="DC94">
        <v>1</v>
      </c>
      <c r="DD94">
        <v>1</v>
      </c>
      <c r="DE94">
        <v>0</v>
      </c>
      <c r="DF94">
        <v>1</v>
      </c>
      <c r="DG94">
        <v>1</v>
      </c>
      <c r="DH94">
        <v>0</v>
      </c>
      <c r="DI94">
        <v>1</v>
      </c>
      <c r="DJ94">
        <v>0</v>
      </c>
      <c r="DK94">
        <v>1</v>
      </c>
      <c r="DL94">
        <v>0</v>
      </c>
      <c r="DM94" t="s">
        <v>219</v>
      </c>
      <c r="DN94" t="s">
        <v>219</v>
      </c>
      <c r="DO94" t="s">
        <v>219</v>
      </c>
      <c r="DP94" t="s">
        <v>219</v>
      </c>
      <c r="DQ94" t="s">
        <v>219</v>
      </c>
      <c r="DR94">
        <v>0</v>
      </c>
      <c r="DS94">
        <v>0</v>
      </c>
      <c r="DT94">
        <v>1</v>
      </c>
      <c r="DU94">
        <v>1</v>
      </c>
      <c r="DV94">
        <v>1</v>
      </c>
      <c r="DW94">
        <v>0</v>
      </c>
      <c r="DX94">
        <v>0</v>
      </c>
      <c r="DY94">
        <v>0</v>
      </c>
      <c r="DZ94">
        <v>1</v>
      </c>
      <c r="EA94">
        <v>1</v>
      </c>
      <c r="EB94">
        <v>0</v>
      </c>
      <c r="EC94">
        <v>1</v>
      </c>
      <c r="ED94">
        <v>0</v>
      </c>
      <c r="EE94" t="s">
        <v>219</v>
      </c>
      <c r="EF94" t="s">
        <v>219</v>
      </c>
      <c r="EG94" t="s">
        <v>219</v>
      </c>
      <c r="EH94" t="s">
        <v>219</v>
      </c>
      <c r="EI94" t="s">
        <v>219</v>
      </c>
      <c r="EJ94">
        <v>0</v>
      </c>
      <c r="EK94" t="s">
        <v>219</v>
      </c>
      <c r="EL94" t="s">
        <v>219</v>
      </c>
      <c r="EM94" t="s">
        <v>219</v>
      </c>
      <c r="EN94" t="s">
        <v>219</v>
      </c>
      <c r="EO94" t="s">
        <v>219</v>
      </c>
      <c r="EP94">
        <v>1</v>
      </c>
      <c r="EQ94">
        <v>1</v>
      </c>
      <c r="ER94">
        <v>1</v>
      </c>
      <c r="ES94">
        <v>1</v>
      </c>
      <c r="ET94">
        <v>1</v>
      </c>
      <c r="EU94">
        <v>1</v>
      </c>
      <c r="EV94">
        <v>0</v>
      </c>
      <c r="EW94" t="s">
        <v>219</v>
      </c>
      <c r="EX94" t="s">
        <v>219</v>
      </c>
      <c r="EY94" t="s">
        <v>219</v>
      </c>
      <c r="EZ94" t="s">
        <v>219</v>
      </c>
      <c r="FA94" t="s">
        <v>219</v>
      </c>
      <c r="FB94" t="s">
        <v>219</v>
      </c>
      <c r="FC94">
        <v>1</v>
      </c>
      <c r="FD94">
        <v>1</v>
      </c>
      <c r="FE94">
        <v>1</v>
      </c>
      <c r="FF94">
        <v>1</v>
      </c>
      <c r="FG94">
        <v>0</v>
      </c>
      <c r="FH94" t="s">
        <v>219</v>
      </c>
      <c r="FI94" t="s">
        <v>219</v>
      </c>
      <c r="FJ94" t="s">
        <v>219</v>
      </c>
      <c r="FK94" t="s">
        <v>219</v>
      </c>
      <c r="FL94" t="s">
        <v>219</v>
      </c>
      <c r="FM94" t="s">
        <v>219</v>
      </c>
      <c r="FN94">
        <v>0</v>
      </c>
      <c r="FO94">
        <v>0</v>
      </c>
      <c r="FP94" t="s">
        <v>219</v>
      </c>
      <c r="FQ94" t="s">
        <v>219</v>
      </c>
      <c r="FR94" t="s">
        <v>219</v>
      </c>
      <c r="FS94" t="s">
        <v>219</v>
      </c>
      <c r="FT94" t="s">
        <v>219</v>
      </c>
      <c r="FU94" t="s">
        <v>219</v>
      </c>
      <c r="FV94" t="s">
        <v>219</v>
      </c>
      <c r="FW94" t="s">
        <v>219</v>
      </c>
      <c r="FX94" t="s">
        <v>219</v>
      </c>
      <c r="FY94">
        <v>0</v>
      </c>
      <c r="FZ94">
        <v>0</v>
      </c>
      <c r="GA94" t="s">
        <v>219</v>
      </c>
      <c r="GB94" t="s">
        <v>219</v>
      </c>
      <c r="GC94" t="s">
        <v>219</v>
      </c>
      <c r="GD94" t="s">
        <v>219</v>
      </c>
      <c r="GE94" t="s">
        <v>219</v>
      </c>
      <c r="GF94" t="s">
        <v>219</v>
      </c>
      <c r="GG94" t="s">
        <v>219</v>
      </c>
      <c r="GH94" t="s">
        <v>219</v>
      </c>
      <c r="GI94" t="s">
        <v>219</v>
      </c>
      <c r="GJ94" t="s">
        <v>219</v>
      </c>
      <c r="GK94" t="s">
        <v>219</v>
      </c>
      <c r="GL94" t="s">
        <v>219</v>
      </c>
      <c r="GM94" t="s">
        <v>219</v>
      </c>
      <c r="GN94" t="s">
        <v>219</v>
      </c>
      <c r="GO94" t="s">
        <v>219</v>
      </c>
      <c r="GP94" t="s">
        <v>219</v>
      </c>
      <c r="GQ94" t="s">
        <v>219</v>
      </c>
      <c r="GR94" t="s">
        <v>219</v>
      </c>
      <c r="GS94" t="s">
        <v>219</v>
      </c>
      <c r="GT94" t="s">
        <v>219</v>
      </c>
      <c r="GU94" t="s">
        <v>219</v>
      </c>
      <c r="GV94" t="s">
        <v>219</v>
      </c>
      <c r="GW94" t="s">
        <v>219</v>
      </c>
      <c r="GX94" t="s">
        <v>219</v>
      </c>
      <c r="GY94" t="s">
        <v>219</v>
      </c>
      <c r="GZ94" t="s">
        <v>219</v>
      </c>
      <c r="HA94" t="s">
        <v>219</v>
      </c>
      <c r="HB94" t="s">
        <v>219</v>
      </c>
      <c r="HC94" t="s">
        <v>219</v>
      </c>
      <c r="HD94" t="s">
        <v>219</v>
      </c>
      <c r="HE94" t="s">
        <v>219</v>
      </c>
      <c r="HF94" t="s">
        <v>219</v>
      </c>
      <c r="HG94" t="s">
        <v>219</v>
      </c>
      <c r="HH94" t="s">
        <v>219</v>
      </c>
      <c r="HI94" t="s">
        <v>219</v>
      </c>
      <c r="HJ94">
        <v>0</v>
      </c>
    </row>
    <row r="95" spans="1:218">
      <c r="A95" t="s">
        <v>236</v>
      </c>
      <c r="B95" s="1">
        <v>44409</v>
      </c>
      <c r="C95" s="1">
        <v>44706</v>
      </c>
      <c r="D95">
        <v>0</v>
      </c>
      <c r="E95">
        <v>1</v>
      </c>
      <c r="F95">
        <v>0</v>
      </c>
      <c r="G95">
        <v>1</v>
      </c>
      <c r="H95">
        <v>1</v>
      </c>
      <c r="I95">
        <v>1</v>
      </c>
      <c r="J95">
        <v>1</v>
      </c>
      <c r="K95">
        <v>0</v>
      </c>
      <c r="L95">
        <v>0</v>
      </c>
      <c r="M95">
        <v>1</v>
      </c>
      <c r="N95">
        <v>0</v>
      </c>
      <c r="O95">
        <v>1</v>
      </c>
      <c r="P95">
        <v>0</v>
      </c>
      <c r="Q95">
        <v>0</v>
      </c>
      <c r="R95">
        <v>0</v>
      </c>
      <c r="S95">
        <v>0</v>
      </c>
      <c r="T95">
        <v>0</v>
      </c>
      <c r="U95" t="s">
        <v>219</v>
      </c>
      <c r="V95" t="s">
        <v>219</v>
      </c>
      <c r="W95" t="s">
        <v>219</v>
      </c>
      <c r="X95" t="s">
        <v>219</v>
      </c>
      <c r="Y95" t="s">
        <v>219</v>
      </c>
      <c r="Z95" t="s">
        <v>219</v>
      </c>
      <c r="AA95" t="s">
        <v>219</v>
      </c>
      <c r="AB95">
        <v>0</v>
      </c>
      <c r="AC95">
        <v>1</v>
      </c>
      <c r="AD95">
        <v>1</v>
      </c>
      <c r="AE95">
        <v>1</v>
      </c>
      <c r="AF95">
        <v>0</v>
      </c>
      <c r="AG95">
        <v>1</v>
      </c>
      <c r="AH95">
        <v>1</v>
      </c>
      <c r="AI95">
        <v>1</v>
      </c>
      <c r="AJ95">
        <v>1</v>
      </c>
      <c r="AK95">
        <v>0</v>
      </c>
      <c r="AL95">
        <v>1</v>
      </c>
      <c r="AM95">
        <v>1</v>
      </c>
      <c r="AN95">
        <v>1</v>
      </c>
      <c r="AO95">
        <v>0</v>
      </c>
      <c r="AP95">
        <v>0</v>
      </c>
      <c r="AQ95">
        <v>0</v>
      </c>
      <c r="AR95">
        <v>0</v>
      </c>
      <c r="AS95">
        <v>0</v>
      </c>
      <c r="AT95">
        <v>0</v>
      </c>
      <c r="AU95">
        <v>0</v>
      </c>
      <c r="AV95" t="s">
        <v>219</v>
      </c>
      <c r="AW95" t="s">
        <v>219</v>
      </c>
      <c r="AX95">
        <v>0</v>
      </c>
      <c r="AY95" t="s">
        <v>219</v>
      </c>
      <c r="AZ95" t="s">
        <v>219</v>
      </c>
      <c r="BA95" t="s">
        <v>219</v>
      </c>
      <c r="BB95" t="s">
        <v>219</v>
      </c>
      <c r="BC95" t="s">
        <v>219</v>
      </c>
      <c r="BD95" t="s">
        <v>219</v>
      </c>
      <c r="BE95" t="s">
        <v>219</v>
      </c>
      <c r="BF95" t="s">
        <v>219</v>
      </c>
      <c r="BG95" t="s">
        <v>219</v>
      </c>
      <c r="BH95">
        <v>0</v>
      </c>
      <c r="BI95">
        <v>0</v>
      </c>
      <c r="BJ95" t="s">
        <v>219</v>
      </c>
      <c r="BK95" t="s">
        <v>219</v>
      </c>
      <c r="BL95" t="s">
        <v>219</v>
      </c>
      <c r="BM95" t="s">
        <v>219</v>
      </c>
      <c r="BN95" t="s">
        <v>219</v>
      </c>
      <c r="BO95" t="s">
        <v>219</v>
      </c>
      <c r="BP95">
        <v>0</v>
      </c>
      <c r="BQ95">
        <v>1</v>
      </c>
      <c r="BR95">
        <v>0</v>
      </c>
      <c r="BS95" t="s">
        <v>219</v>
      </c>
      <c r="BT95" t="s">
        <v>219</v>
      </c>
      <c r="BU95" t="s">
        <v>219</v>
      </c>
      <c r="BV95" t="s">
        <v>219</v>
      </c>
      <c r="BW95" t="s">
        <v>219</v>
      </c>
      <c r="BX95" t="s">
        <v>219</v>
      </c>
      <c r="BY95" t="s">
        <v>219</v>
      </c>
      <c r="BZ95" t="s">
        <v>219</v>
      </c>
      <c r="CA95" t="s">
        <v>219</v>
      </c>
      <c r="CB95" t="s">
        <v>219</v>
      </c>
      <c r="CC95" t="s">
        <v>219</v>
      </c>
      <c r="CD95" t="s">
        <v>219</v>
      </c>
      <c r="CE95" t="s">
        <v>219</v>
      </c>
      <c r="CF95" t="s">
        <v>219</v>
      </c>
      <c r="CG95" t="s">
        <v>219</v>
      </c>
      <c r="CH95" t="s">
        <v>219</v>
      </c>
      <c r="CI95">
        <v>0</v>
      </c>
      <c r="CJ95">
        <v>0</v>
      </c>
      <c r="CK95">
        <v>1</v>
      </c>
      <c r="CL95">
        <v>1</v>
      </c>
      <c r="CM95">
        <v>0</v>
      </c>
      <c r="CN95">
        <v>0</v>
      </c>
      <c r="CO95">
        <v>0</v>
      </c>
      <c r="CP95">
        <v>0</v>
      </c>
      <c r="CQ95">
        <v>1</v>
      </c>
      <c r="CR95">
        <v>0</v>
      </c>
      <c r="CS95">
        <v>1</v>
      </c>
      <c r="CT95">
        <v>1</v>
      </c>
      <c r="CU95">
        <v>0</v>
      </c>
      <c r="CV95">
        <v>1</v>
      </c>
      <c r="CW95">
        <v>0</v>
      </c>
      <c r="CX95">
        <v>1</v>
      </c>
      <c r="CY95">
        <v>0</v>
      </c>
      <c r="CZ95">
        <v>1</v>
      </c>
      <c r="DA95">
        <v>1</v>
      </c>
      <c r="DB95">
        <v>0</v>
      </c>
      <c r="DC95">
        <v>1</v>
      </c>
      <c r="DD95">
        <v>1</v>
      </c>
      <c r="DE95">
        <v>0</v>
      </c>
      <c r="DF95">
        <v>1</v>
      </c>
      <c r="DG95">
        <v>1</v>
      </c>
      <c r="DH95">
        <v>0</v>
      </c>
      <c r="DI95">
        <v>1</v>
      </c>
      <c r="DJ95">
        <v>0</v>
      </c>
      <c r="DK95">
        <v>1</v>
      </c>
      <c r="DL95">
        <v>0</v>
      </c>
      <c r="DM95" t="s">
        <v>219</v>
      </c>
      <c r="DN95" t="s">
        <v>219</v>
      </c>
      <c r="DO95" t="s">
        <v>219</v>
      </c>
      <c r="DP95" t="s">
        <v>219</v>
      </c>
      <c r="DQ95" t="s">
        <v>219</v>
      </c>
      <c r="DR95">
        <v>0</v>
      </c>
      <c r="DS95">
        <v>0</v>
      </c>
      <c r="DT95">
        <v>1</v>
      </c>
      <c r="DU95">
        <v>1</v>
      </c>
      <c r="DV95">
        <v>1</v>
      </c>
      <c r="DW95">
        <v>0</v>
      </c>
      <c r="DX95">
        <v>0</v>
      </c>
      <c r="DY95">
        <v>0</v>
      </c>
      <c r="DZ95">
        <v>1</v>
      </c>
      <c r="EA95">
        <v>1</v>
      </c>
      <c r="EB95">
        <v>0</v>
      </c>
      <c r="EC95">
        <v>1</v>
      </c>
      <c r="ED95">
        <v>0</v>
      </c>
      <c r="EE95" t="s">
        <v>219</v>
      </c>
      <c r="EF95" t="s">
        <v>219</v>
      </c>
      <c r="EG95" t="s">
        <v>219</v>
      </c>
      <c r="EH95" t="s">
        <v>219</v>
      </c>
      <c r="EI95" t="s">
        <v>219</v>
      </c>
      <c r="EJ95">
        <v>0</v>
      </c>
      <c r="EK95" t="s">
        <v>219</v>
      </c>
      <c r="EL95" t="s">
        <v>219</v>
      </c>
      <c r="EM95" t="s">
        <v>219</v>
      </c>
      <c r="EN95" t="s">
        <v>219</v>
      </c>
      <c r="EO95" t="s">
        <v>219</v>
      </c>
      <c r="EP95">
        <v>1</v>
      </c>
      <c r="EQ95">
        <v>1</v>
      </c>
      <c r="ER95">
        <v>1</v>
      </c>
      <c r="ES95">
        <v>1</v>
      </c>
      <c r="ET95">
        <v>1</v>
      </c>
      <c r="EU95">
        <v>1</v>
      </c>
      <c r="EV95">
        <v>0</v>
      </c>
      <c r="EW95" t="s">
        <v>219</v>
      </c>
      <c r="EX95" t="s">
        <v>219</v>
      </c>
      <c r="EY95" t="s">
        <v>219</v>
      </c>
      <c r="EZ95" t="s">
        <v>219</v>
      </c>
      <c r="FA95" t="s">
        <v>219</v>
      </c>
      <c r="FB95" t="s">
        <v>219</v>
      </c>
      <c r="FC95">
        <v>1</v>
      </c>
      <c r="FD95">
        <v>1</v>
      </c>
      <c r="FE95">
        <v>1</v>
      </c>
      <c r="FF95">
        <v>1</v>
      </c>
      <c r="FG95">
        <v>0</v>
      </c>
      <c r="FH95" t="s">
        <v>219</v>
      </c>
      <c r="FI95" t="s">
        <v>219</v>
      </c>
      <c r="FJ95" t="s">
        <v>219</v>
      </c>
      <c r="FK95" t="s">
        <v>219</v>
      </c>
      <c r="FL95" t="s">
        <v>219</v>
      </c>
      <c r="FM95" t="s">
        <v>219</v>
      </c>
      <c r="FN95">
        <v>0</v>
      </c>
      <c r="FO95">
        <v>0</v>
      </c>
      <c r="FP95" t="s">
        <v>219</v>
      </c>
      <c r="FQ95" t="s">
        <v>219</v>
      </c>
      <c r="FR95" t="s">
        <v>219</v>
      </c>
      <c r="FS95" t="s">
        <v>219</v>
      </c>
      <c r="FT95" t="s">
        <v>219</v>
      </c>
      <c r="FU95" t="s">
        <v>219</v>
      </c>
      <c r="FV95" t="s">
        <v>219</v>
      </c>
      <c r="FW95" t="s">
        <v>219</v>
      </c>
      <c r="FX95" t="s">
        <v>219</v>
      </c>
      <c r="FY95">
        <v>0</v>
      </c>
      <c r="FZ95">
        <v>0</v>
      </c>
      <c r="GA95" t="s">
        <v>219</v>
      </c>
      <c r="GB95" t="s">
        <v>219</v>
      </c>
      <c r="GC95" t="s">
        <v>219</v>
      </c>
      <c r="GD95" t="s">
        <v>219</v>
      </c>
      <c r="GE95" t="s">
        <v>219</v>
      </c>
      <c r="GF95" t="s">
        <v>219</v>
      </c>
      <c r="GG95" t="s">
        <v>219</v>
      </c>
      <c r="GH95" t="s">
        <v>219</v>
      </c>
      <c r="GI95" t="s">
        <v>219</v>
      </c>
      <c r="GJ95" t="s">
        <v>219</v>
      </c>
      <c r="GK95" t="s">
        <v>219</v>
      </c>
      <c r="GL95" t="s">
        <v>219</v>
      </c>
      <c r="GM95" t="s">
        <v>219</v>
      </c>
      <c r="GN95" t="s">
        <v>219</v>
      </c>
      <c r="GO95" t="s">
        <v>219</v>
      </c>
      <c r="GP95" t="s">
        <v>219</v>
      </c>
      <c r="GQ95" t="s">
        <v>219</v>
      </c>
      <c r="GR95" t="s">
        <v>219</v>
      </c>
      <c r="GS95" t="s">
        <v>219</v>
      </c>
      <c r="GT95" t="s">
        <v>219</v>
      </c>
      <c r="GU95" t="s">
        <v>219</v>
      </c>
      <c r="GV95" t="s">
        <v>219</v>
      </c>
      <c r="GW95" t="s">
        <v>219</v>
      </c>
      <c r="GX95" t="s">
        <v>219</v>
      </c>
      <c r="GY95" t="s">
        <v>219</v>
      </c>
      <c r="GZ95" t="s">
        <v>219</v>
      </c>
      <c r="HA95" t="s">
        <v>219</v>
      </c>
      <c r="HB95" t="s">
        <v>219</v>
      </c>
      <c r="HC95" t="s">
        <v>219</v>
      </c>
      <c r="HD95" t="s">
        <v>219</v>
      </c>
      <c r="HE95" t="s">
        <v>219</v>
      </c>
      <c r="HF95" t="s">
        <v>219</v>
      </c>
      <c r="HG95" t="s">
        <v>219</v>
      </c>
      <c r="HH95" t="s">
        <v>219</v>
      </c>
      <c r="HI95" t="s">
        <v>219</v>
      </c>
      <c r="HJ95">
        <v>0</v>
      </c>
    </row>
    <row r="96" spans="1:218">
      <c r="A96" t="s">
        <v>236</v>
      </c>
      <c r="B96" s="1">
        <v>44707</v>
      </c>
      <c r="C96" s="1">
        <v>44773</v>
      </c>
      <c r="D96">
        <v>0</v>
      </c>
      <c r="E96">
        <v>1</v>
      </c>
      <c r="F96">
        <v>0</v>
      </c>
      <c r="G96">
        <v>1</v>
      </c>
      <c r="H96">
        <v>1</v>
      </c>
      <c r="I96">
        <v>1</v>
      </c>
      <c r="J96">
        <v>1</v>
      </c>
      <c r="K96">
        <v>0</v>
      </c>
      <c r="L96">
        <v>0</v>
      </c>
      <c r="M96">
        <v>1</v>
      </c>
      <c r="N96">
        <v>0</v>
      </c>
      <c r="O96">
        <v>1</v>
      </c>
      <c r="P96">
        <v>0</v>
      </c>
      <c r="Q96">
        <v>0</v>
      </c>
      <c r="R96">
        <v>0</v>
      </c>
      <c r="S96">
        <v>0</v>
      </c>
      <c r="T96">
        <v>0</v>
      </c>
      <c r="U96" t="s">
        <v>219</v>
      </c>
      <c r="V96" t="s">
        <v>219</v>
      </c>
      <c r="W96" t="s">
        <v>219</v>
      </c>
      <c r="X96" t="s">
        <v>219</v>
      </c>
      <c r="Y96" t="s">
        <v>219</v>
      </c>
      <c r="Z96" t="s">
        <v>219</v>
      </c>
      <c r="AA96" t="s">
        <v>219</v>
      </c>
      <c r="AB96">
        <v>0</v>
      </c>
      <c r="AC96">
        <v>1</v>
      </c>
      <c r="AD96">
        <v>1</v>
      </c>
      <c r="AE96">
        <v>1</v>
      </c>
      <c r="AF96">
        <v>0</v>
      </c>
      <c r="AG96">
        <v>1</v>
      </c>
      <c r="AH96">
        <v>1</v>
      </c>
      <c r="AI96">
        <v>1</v>
      </c>
      <c r="AJ96">
        <v>1</v>
      </c>
      <c r="AK96">
        <v>0</v>
      </c>
      <c r="AL96">
        <v>1</v>
      </c>
      <c r="AM96">
        <v>1</v>
      </c>
      <c r="AN96">
        <v>1</v>
      </c>
      <c r="AO96">
        <v>0</v>
      </c>
      <c r="AP96">
        <v>0</v>
      </c>
      <c r="AQ96">
        <v>0</v>
      </c>
      <c r="AR96">
        <v>0</v>
      </c>
      <c r="AS96">
        <v>0</v>
      </c>
      <c r="AT96">
        <v>0</v>
      </c>
      <c r="AU96">
        <v>0</v>
      </c>
      <c r="AV96" t="s">
        <v>219</v>
      </c>
      <c r="AW96" t="s">
        <v>219</v>
      </c>
      <c r="AX96">
        <v>0</v>
      </c>
      <c r="AY96" t="s">
        <v>219</v>
      </c>
      <c r="AZ96" t="s">
        <v>219</v>
      </c>
      <c r="BA96" t="s">
        <v>219</v>
      </c>
      <c r="BB96" t="s">
        <v>219</v>
      </c>
      <c r="BC96" t="s">
        <v>219</v>
      </c>
      <c r="BD96" t="s">
        <v>219</v>
      </c>
      <c r="BE96" t="s">
        <v>219</v>
      </c>
      <c r="BF96" t="s">
        <v>219</v>
      </c>
      <c r="BG96" t="s">
        <v>219</v>
      </c>
      <c r="BH96">
        <v>0</v>
      </c>
      <c r="BI96">
        <v>0</v>
      </c>
      <c r="BJ96" t="s">
        <v>219</v>
      </c>
      <c r="BK96" t="s">
        <v>219</v>
      </c>
      <c r="BL96" t="s">
        <v>219</v>
      </c>
      <c r="BM96" t="s">
        <v>219</v>
      </c>
      <c r="BN96" t="s">
        <v>219</v>
      </c>
      <c r="BO96" t="s">
        <v>219</v>
      </c>
      <c r="BP96">
        <v>0</v>
      </c>
      <c r="BQ96">
        <v>1</v>
      </c>
      <c r="BR96">
        <v>0</v>
      </c>
      <c r="BS96" t="s">
        <v>219</v>
      </c>
      <c r="BT96" t="s">
        <v>219</v>
      </c>
      <c r="BU96" t="s">
        <v>219</v>
      </c>
      <c r="BV96" t="s">
        <v>219</v>
      </c>
      <c r="BW96" t="s">
        <v>219</v>
      </c>
      <c r="BX96" t="s">
        <v>219</v>
      </c>
      <c r="BY96" t="s">
        <v>219</v>
      </c>
      <c r="BZ96" t="s">
        <v>219</v>
      </c>
      <c r="CA96" t="s">
        <v>219</v>
      </c>
      <c r="CB96" t="s">
        <v>219</v>
      </c>
      <c r="CC96" t="s">
        <v>219</v>
      </c>
      <c r="CD96" t="s">
        <v>219</v>
      </c>
      <c r="CE96" t="s">
        <v>219</v>
      </c>
      <c r="CF96" t="s">
        <v>219</v>
      </c>
      <c r="CG96" t="s">
        <v>219</v>
      </c>
      <c r="CH96" t="s">
        <v>219</v>
      </c>
      <c r="CI96">
        <v>0</v>
      </c>
      <c r="CJ96">
        <v>0</v>
      </c>
      <c r="CK96">
        <v>1</v>
      </c>
      <c r="CL96">
        <v>1</v>
      </c>
      <c r="CM96">
        <v>0</v>
      </c>
      <c r="CN96">
        <v>0</v>
      </c>
      <c r="CO96">
        <v>0</v>
      </c>
      <c r="CP96">
        <v>0</v>
      </c>
      <c r="CQ96">
        <v>1</v>
      </c>
      <c r="CR96">
        <v>0</v>
      </c>
      <c r="CS96">
        <v>1</v>
      </c>
      <c r="CT96">
        <v>1</v>
      </c>
      <c r="CU96">
        <v>0</v>
      </c>
      <c r="CV96">
        <v>1</v>
      </c>
      <c r="CW96">
        <v>0</v>
      </c>
      <c r="CX96">
        <v>1</v>
      </c>
      <c r="CY96">
        <v>0</v>
      </c>
      <c r="CZ96">
        <v>1</v>
      </c>
      <c r="DA96">
        <v>1</v>
      </c>
      <c r="DB96">
        <v>0</v>
      </c>
      <c r="DC96">
        <v>1</v>
      </c>
      <c r="DD96">
        <v>1</v>
      </c>
      <c r="DE96">
        <v>0</v>
      </c>
      <c r="DF96">
        <v>1</v>
      </c>
      <c r="DG96">
        <v>1</v>
      </c>
      <c r="DH96">
        <v>0</v>
      </c>
      <c r="DI96">
        <v>1</v>
      </c>
      <c r="DJ96">
        <v>0</v>
      </c>
      <c r="DK96">
        <v>1</v>
      </c>
      <c r="DL96">
        <v>0</v>
      </c>
      <c r="DM96" t="s">
        <v>219</v>
      </c>
      <c r="DN96" t="s">
        <v>219</v>
      </c>
      <c r="DO96" t="s">
        <v>219</v>
      </c>
      <c r="DP96" t="s">
        <v>219</v>
      </c>
      <c r="DQ96" t="s">
        <v>219</v>
      </c>
      <c r="DR96">
        <v>0</v>
      </c>
      <c r="DS96">
        <v>0</v>
      </c>
      <c r="DT96">
        <v>1</v>
      </c>
      <c r="DU96">
        <v>1</v>
      </c>
      <c r="DV96">
        <v>1</v>
      </c>
      <c r="DW96">
        <v>0</v>
      </c>
      <c r="DX96">
        <v>0</v>
      </c>
      <c r="DY96">
        <v>0</v>
      </c>
      <c r="DZ96">
        <v>1</v>
      </c>
      <c r="EA96">
        <v>1</v>
      </c>
      <c r="EB96">
        <v>0</v>
      </c>
      <c r="EC96">
        <v>1</v>
      </c>
      <c r="ED96">
        <v>0</v>
      </c>
      <c r="EE96" t="s">
        <v>219</v>
      </c>
      <c r="EF96" t="s">
        <v>219</v>
      </c>
      <c r="EG96" t="s">
        <v>219</v>
      </c>
      <c r="EH96" t="s">
        <v>219</v>
      </c>
      <c r="EI96" t="s">
        <v>219</v>
      </c>
      <c r="EJ96">
        <v>0</v>
      </c>
      <c r="EK96" t="s">
        <v>219</v>
      </c>
      <c r="EL96" t="s">
        <v>219</v>
      </c>
      <c r="EM96" t="s">
        <v>219</v>
      </c>
      <c r="EN96" t="s">
        <v>219</v>
      </c>
      <c r="EO96" t="s">
        <v>219</v>
      </c>
      <c r="EP96">
        <v>1</v>
      </c>
      <c r="EQ96">
        <v>1</v>
      </c>
      <c r="ER96">
        <v>1</v>
      </c>
      <c r="ES96">
        <v>1</v>
      </c>
      <c r="ET96">
        <v>1</v>
      </c>
      <c r="EU96">
        <v>1</v>
      </c>
      <c r="EV96">
        <v>0</v>
      </c>
      <c r="EW96" t="s">
        <v>219</v>
      </c>
      <c r="EX96" t="s">
        <v>219</v>
      </c>
      <c r="EY96" t="s">
        <v>219</v>
      </c>
      <c r="EZ96" t="s">
        <v>219</v>
      </c>
      <c r="FA96" t="s">
        <v>219</v>
      </c>
      <c r="FB96" t="s">
        <v>219</v>
      </c>
      <c r="FC96">
        <v>1</v>
      </c>
      <c r="FD96">
        <v>1</v>
      </c>
      <c r="FE96">
        <v>1</v>
      </c>
      <c r="FF96">
        <v>1</v>
      </c>
      <c r="FG96">
        <v>0</v>
      </c>
      <c r="FH96" t="s">
        <v>219</v>
      </c>
      <c r="FI96" t="s">
        <v>219</v>
      </c>
      <c r="FJ96" t="s">
        <v>219</v>
      </c>
      <c r="FK96" t="s">
        <v>219</v>
      </c>
      <c r="FL96" t="s">
        <v>219</v>
      </c>
      <c r="FM96" t="s">
        <v>219</v>
      </c>
      <c r="FN96">
        <v>0</v>
      </c>
      <c r="FO96">
        <v>0</v>
      </c>
      <c r="FP96" t="s">
        <v>219</v>
      </c>
      <c r="FQ96" t="s">
        <v>219</v>
      </c>
      <c r="FR96" t="s">
        <v>219</v>
      </c>
      <c r="FS96" t="s">
        <v>219</v>
      </c>
      <c r="FT96" t="s">
        <v>219</v>
      </c>
      <c r="FU96" t="s">
        <v>219</v>
      </c>
      <c r="FV96" t="s">
        <v>219</v>
      </c>
      <c r="FW96" t="s">
        <v>219</v>
      </c>
      <c r="FX96" t="s">
        <v>219</v>
      </c>
      <c r="FY96">
        <v>0</v>
      </c>
      <c r="FZ96">
        <v>0</v>
      </c>
      <c r="GA96" t="s">
        <v>219</v>
      </c>
      <c r="GB96" t="s">
        <v>219</v>
      </c>
      <c r="GC96" t="s">
        <v>219</v>
      </c>
      <c r="GD96" t="s">
        <v>219</v>
      </c>
      <c r="GE96" t="s">
        <v>219</v>
      </c>
      <c r="GF96" t="s">
        <v>219</v>
      </c>
      <c r="GG96" t="s">
        <v>219</v>
      </c>
      <c r="GH96" t="s">
        <v>219</v>
      </c>
      <c r="GI96" t="s">
        <v>219</v>
      </c>
      <c r="GJ96" t="s">
        <v>219</v>
      </c>
      <c r="GK96" t="s">
        <v>219</v>
      </c>
      <c r="GL96" t="s">
        <v>219</v>
      </c>
      <c r="GM96" t="s">
        <v>219</v>
      </c>
      <c r="GN96" t="s">
        <v>219</v>
      </c>
      <c r="GO96" t="s">
        <v>219</v>
      </c>
      <c r="GP96" t="s">
        <v>219</v>
      </c>
      <c r="GQ96" t="s">
        <v>219</v>
      </c>
      <c r="GR96" t="s">
        <v>219</v>
      </c>
      <c r="GS96" t="s">
        <v>219</v>
      </c>
      <c r="GT96" t="s">
        <v>219</v>
      </c>
      <c r="GU96" t="s">
        <v>219</v>
      </c>
      <c r="GV96" t="s">
        <v>219</v>
      </c>
      <c r="GW96" t="s">
        <v>219</v>
      </c>
      <c r="GX96" t="s">
        <v>219</v>
      </c>
      <c r="GY96" t="s">
        <v>219</v>
      </c>
      <c r="GZ96" t="s">
        <v>219</v>
      </c>
      <c r="HA96" t="s">
        <v>219</v>
      </c>
      <c r="HB96" t="s">
        <v>219</v>
      </c>
      <c r="HC96" t="s">
        <v>219</v>
      </c>
      <c r="HD96" t="s">
        <v>219</v>
      </c>
      <c r="HE96" t="s">
        <v>219</v>
      </c>
      <c r="HF96" t="s">
        <v>219</v>
      </c>
      <c r="HG96" t="s">
        <v>219</v>
      </c>
      <c r="HH96" t="s">
        <v>219</v>
      </c>
      <c r="HI96" t="s">
        <v>219</v>
      </c>
      <c r="HJ96">
        <v>0</v>
      </c>
    </row>
    <row r="97" spans="1:218">
      <c r="A97" t="s">
        <v>236</v>
      </c>
      <c r="B97" s="1">
        <v>44774</v>
      </c>
      <c r="C97" s="1">
        <v>44866</v>
      </c>
      <c r="D97">
        <v>0</v>
      </c>
      <c r="E97">
        <v>1</v>
      </c>
      <c r="F97">
        <v>0</v>
      </c>
      <c r="G97">
        <v>1</v>
      </c>
      <c r="H97">
        <v>1</v>
      </c>
      <c r="I97">
        <v>1</v>
      </c>
      <c r="J97">
        <v>1</v>
      </c>
      <c r="K97">
        <v>0</v>
      </c>
      <c r="L97">
        <v>0</v>
      </c>
      <c r="M97">
        <v>1</v>
      </c>
      <c r="N97">
        <v>0</v>
      </c>
      <c r="O97">
        <v>1</v>
      </c>
      <c r="P97">
        <v>1</v>
      </c>
      <c r="Q97">
        <v>0</v>
      </c>
      <c r="R97">
        <v>0</v>
      </c>
      <c r="S97">
        <v>0</v>
      </c>
      <c r="T97">
        <v>0</v>
      </c>
      <c r="U97" t="s">
        <v>219</v>
      </c>
      <c r="V97" t="s">
        <v>219</v>
      </c>
      <c r="W97" t="s">
        <v>219</v>
      </c>
      <c r="X97" t="s">
        <v>219</v>
      </c>
      <c r="Y97" t="s">
        <v>219</v>
      </c>
      <c r="Z97" t="s">
        <v>219</v>
      </c>
      <c r="AA97" t="s">
        <v>219</v>
      </c>
      <c r="AB97">
        <v>0</v>
      </c>
      <c r="AC97">
        <v>1</v>
      </c>
      <c r="AD97">
        <v>1</v>
      </c>
      <c r="AE97">
        <v>1</v>
      </c>
      <c r="AF97">
        <v>0</v>
      </c>
      <c r="AG97">
        <v>1</v>
      </c>
      <c r="AH97">
        <v>1</v>
      </c>
      <c r="AI97">
        <v>1</v>
      </c>
      <c r="AJ97">
        <v>1</v>
      </c>
      <c r="AK97">
        <v>0</v>
      </c>
      <c r="AL97">
        <v>1</v>
      </c>
      <c r="AM97">
        <v>1</v>
      </c>
      <c r="AN97">
        <v>1</v>
      </c>
      <c r="AO97">
        <v>0</v>
      </c>
      <c r="AP97">
        <v>0</v>
      </c>
      <c r="AQ97">
        <v>0</v>
      </c>
      <c r="AR97">
        <v>0</v>
      </c>
      <c r="AS97">
        <v>0</v>
      </c>
      <c r="AT97">
        <v>0</v>
      </c>
      <c r="AU97">
        <v>0</v>
      </c>
      <c r="AV97" t="s">
        <v>219</v>
      </c>
      <c r="AW97" t="s">
        <v>219</v>
      </c>
      <c r="AX97">
        <v>0</v>
      </c>
      <c r="AY97" t="s">
        <v>219</v>
      </c>
      <c r="AZ97" t="s">
        <v>219</v>
      </c>
      <c r="BA97" t="s">
        <v>219</v>
      </c>
      <c r="BB97" t="s">
        <v>219</v>
      </c>
      <c r="BC97" t="s">
        <v>219</v>
      </c>
      <c r="BD97" t="s">
        <v>219</v>
      </c>
      <c r="BE97" t="s">
        <v>219</v>
      </c>
      <c r="BF97" t="s">
        <v>219</v>
      </c>
      <c r="BG97" t="s">
        <v>219</v>
      </c>
      <c r="BH97">
        <v>0</v>
      </c>
      <c r="BI97">
        <v>0</v>
      </c>
      <c r="BJ97" t="s">
        <v>219</v>
      </c>
      <c r="BK97" t="s">
        <v>219</v>
      </c>
      <c r="BL97" t="s">
        <v>219</v>
      </c>
      <c r="BM97" t="s">
        <v>219</v>
      </c>
      <c r="BN97" t="s">
        <v>219</v>
      </c>
      <c r="BO97" t="s">
        <v>219</v>
      </c>
      <c r="BP97">
        <v>0</v>
      </c>
      <c r="BQ97">
        <v>1</v>
      </c>
      <c r="BR97">
        <v>0</v>
      </c>
      <c r="BS97" t="s">
        <v>219</v>
      </c>
      <c r="BT97" t="s">
        <v>219</v>
      </c>
      <c r="BU97" t="s">
        <v>219</v>
      </c>
      <c r="BV97" t="s">
        <v>219</v>
      </c>
      <c r="BW97" t="s">
        <v>219</v>
      </c>
      <c r="BX97" t="s">
        <v>219</v>
      </c>
      <c r="BY97" t="s">
        <v>219</v>
      </c>
      <c r="BZ97" t="s">
        <v>219</v>
      </c>
      <c r="CA97" t="s">
        <v>219</v>
      </c>
      <c r="CB97" t="s">
        <v>219</v>
      </c>
      <c r="CC97" t="s">
        <v>219</v>
      </c>
      <c r="CD97" t="s">
        <v>219</v>
      </c>
      <c r="CE97" t="s">
        <v>219</v>
      </c>
      <c r="CF97" t="s">
        <v>219</v>
      </c>
      <c r="CG97" t="s">
        <v>219</v>
      </c>
      <c r="CH97" t="s">
        <v>219</v>
      </c>
      <c r="CI97">
        <v>0</v>
      </c>
      <c r="CJ97">
        <v>0</v>
      </c>
      <c r="CK97">
        <v>1</v>
      </c>
      <c r="CL97">
        <v>1</v>
      </c>
      <c r="CM97">
        <v>0</v>
      </c>
      <c r="CN97">
        <v>0</v>
      </c>
      <c r="CO97">
        <v>0</v>
      </c>
      <c r="CP97">
        <v>0</v>
      </c>
      <c r="CQ97">
        <v>1</v>
      </c>
      <c r="CR97">
        <v>0</v>
      </c>
      <c r="CS97">
        <v>1</v>
      </c>
      <c r="CT97">
        <v>1</v>
      </c>
      <c r="CU97">
        <v>0</v>
      </c>
      <c r="CV97">
        <v>1</v>
      </c>
      <c r="CW97">
        <v>0</v>
      </c>
      <c r="CX97">
        <v>1</v>
      </c>
      <c r="CY97">
        <v>0</v>
      </c>
      <c r="CZ97">
        <v>1</v>
      </c>
      <c r="DA97">
        <v>1</v>
      </c>
      <c r="DB97">
        <v>0</v>
      </c>
      <c r="DC97">
        <v>1</v>
      </c>
      <c r="DD97">
        <v>1</v>
      </c>
      <c r="DE97">
        <v>0</v>
      </c>
      <c r="DF97">
        <v>1</v>
      </c>
      <c r="DG97">
        <v>1</v>
      </c>
      <c r="DH97">
        <v>0</v>
      </c>
      <c r="DI97">
        <v>1</v>
      </c>
      <c r="DJ97">
        <v>0</v>
      </c>
      <c r="DK97">
        <v>1</v>
      </c>
      <c r="DL97">
        <v>0</v>
      </c>
      <c r="DM97" t="s">
        <v>219</v>
      </c>
      <c r="DN97" t="s">
        <v>219</v>
      </c>
      <c r="DO97" t="s">
        <v>219</v>
      </c>
      <c r="DP97" t="s">
        <v>219</v>
      </c>
      <c r="DQ97" t="s">
        <v>219</v>
      </c>
      <c r="DR97">
        <v>0</v>
      </c>
      <c r="DS97">
        <v>0</v>
      </c>
      <c r="DT97">
        <v>1</v>
      </c>
      <c r="DU97">
        <v>1</v>
      </c>
      <c r="DV97">
        <v>1</v>
      </c>
      <c r="DW97">
        <v>0</v>
      </c>
      <c r="DX97">
        <v>0</v>
      </c>
      <c r="DY97">
        <v>0</v>
      </c>
      <c r="DZ97">
        <v>1</v>
      </c>
      <c r="EA97">
        <v>1</v>
      </c>
      <c r="EB97">
        <v>0</v>
      </c>
      <c r="EC97">
        <v>1</v>
      </c>
      <c r="ED97">
        <v>0</v>
      </c>
      <c r="EE97" t="s">
        <v>219</v>
      </c>
      <c r="EF97" t="s">
        <v>219</v>
      </c>
      <c r="EG97" t="s">
        <v>219</v>
      </c>
      <c r="EH97" t="s">
        <v>219</v>
      </c>
      <c r="EI97" t="s">
        <v>219</v>
      </c>
      <c r="EJ97">
        <v>0</v>
      </c>
      <c r="EK97" t="s">
        <v>219</v>
      </c>
      <c r="EL97" t="s">
        <v>219</v>
      </c>
      <c r="EM97" t="s">
        <v>219</v>
      </c>
      <c r="EN97" t="s">
        <v>219</v>
      </c>
      <c r="EO97" t="s">
        <v>219</v>
      </c>
      <c r="EP97">
        <v>1</v>
      </c>
      <c r="EQ97">
        <v>1</v>
      </c>
      <c r="ER97">
        <v>1</v>
      </c>
      <c r="ES97">
        <v>1</v>
      </c>
      <c r="ET97">
        <v>1</v>
      </c>
      <c r="EU97">
        <v>1</v>
      </c>
      <c r="EV97">
        <v>0</v>
      </c>
      <c r="EW97" t="s">
        <v>219</v>
      </c>
      <c r="EX97" t="s">
        <v>219</v>
      </c>
      <c r="EY97" t="s">
        <v>219</v>
      </c>
      <c r="EZ97" t="s">
        <v>219</v>
      </c>
      <c r="FA97" t="s">
        <v>219</v>
      </c>
      <c r="FB97" t="s">
        <v>219</v>
      </c>
      <c r="FC97">
        <v>1</v>
      </c>
      <c r="FD97">
        <v>1</v>
      </c>
      <c r="FE97">
        <v>1</v>
      </c>
      <c r="FF97">
        <v>1</v>
      </c>
      <c r="FG97">
        <v>1</v>
      </c>
      <c r="FH97">
        <v>0</v>
      </c>
      <c r="FI97">
        <v>0</v>
      </c>
      <c r="FJ97">
        <v>0</v>
      </c>
      <c r="FK97">
        <v>0</v>
      </c>
      <c r="FL97">
        <v>1</v>
      </c>
      <c r="FM97">
        <v>0</v>
      </c>
      <c r="FN97">
        <v>0</v>
      </c>
      <c r="FO97">
        <v>0</v>
      </c>
      <c r="FP97" t="s">
        <v>219</v>
      </c>
      <c r="FQ97" t="s">
        <v>219</v>
      </c>
      <c r="FR97" t="s">
        <v>219</v>
      </c>
      <c r="FS97" t="s">
        <v>219</v>
      </c>
      <c r="FT97" t="s">
        <v>219</v>
      </c>
      <c r="FU97" t="s">
        <v>219</v>
      </c>
      <c r="FV97" t="s">
        <v>219</v>
      </c>
      <c r="FW97" t="s">
        <v>219</v>
      </c>
      <c r="FX97" t="s">
        <v>219</v>
      </c>
      <c r="FY97">
        <v>0</v>
      </c>
      <c r="FZ97">
        <v>0</v>
      </c>
      <c r="GA97" t="s">
        <v>219</v>
      </c>
      <c r="GB97" t="s">
        <v>219</v>
      </c>
      <c r="GC97" t="s">
        <v>219</v>
      </c>
      <c r="GD97" t="s">
        <v>219</v>
      </c>
      <c r="GE97" t="s">
        <v>219</v>
      </c>
      <c r="GF97" t="s">
        <v>219</v>
      </c>
      <c r="GG97" t="s">
        <v>219</v>
      </c>
      <c r="GH97" t="s">
        <v>219</v>
      </c>
      <c r="GI97" t="s">
        <v>219</v>
      </c>
      <c r="GJ97" t="s">
        <v>219</v>
      </c>
      <c r="GK97" t="s">
        <v>219</v>
      </c>
      <c r="GL97" t="s">
        <v>219</v>
      </c>
      <c r="GM97" t="s">
        <v>219</v>
      </c>
      <c r="GN97" t="s">
        <v>219</v>
      </c>
      <c r="GO97" t="s">
        <v>219</v>
      </c>
      <c r="GP97" t="s">
        <v>219</v>
      </c>
      <c r="GQ97" t="s">
        <v>219</v>
      </c>
      <c r="GR97" t="s">
        <v>219</v>
      </c>
      <c r="GS97" t="s">
        <v>219</v>
      </c>
      <c r="GT97" t="s">
        <v>219</v>
      </c>
      <c r="GU97" t="s">
        <v>219</v>
      </c>
      <c r="GV97" t="s">
        <v>219</v>
      </c>
      <c r="GW97" t="s">
        <v>219</v>
      </c>
      <c r="GX97" t="s">
        <v>219</v>
      </c>
      <c r="GY97" t="s">
        <v>219</v>
      </c>
      <c r="GZ97" t="s">
        <v>219</v>
      </c>
      <c r="HA97" t="s">
        <v>219</v>
      </c>
      <c r="HB97" t="s">
        <v>219</v>
      </c>
      <c r="HC97" t="s">
        <v>219</v>
      </c>
      <c r="HD97" t="s">
        <v>219</v>
      </c>
      <c r="HE97" t="s">
        <v>219</v>
      </c>
      <c r="HF97" t="s">
        <v>219</v>
      </c>
      <c r="HG97" t="s">
        <v>219</v>
      </c>
      <c r="HH97" t="s">
        <v>219</v>
      </c>
      <c r="HI97" t="s">
        <v>219</v>
      </c>
      <c r="HJ97">
        <v>0</v>
      </c>
    </row>
    <row r="98" spans="1:218">
      <c r="A98" t="s">
        <v>237</v>
      </c>
      <c r="B98" s="1">
        <v>43678</v>
      </c>
      <c r="C98" s="1">
        <v>44196</v>
      </c>
      <c r="D98">
        <v>0</v>
      </c>
      <c r="E98">
        <v>1</v>
      </c>
      <c r="F98">
        <v>0</v>
      </c>
      <c r="G98">
        <v>0</v>
      </c>
      <c r="H98">
        <v>0</v>
      </c>
      <c r="I98">
        <v>0</v>
      </c>
      <c r="J98">
        <v>0</v>
      </c>
      <c r="K98">
        <v>0</v>
      </c>
      <c r="L98">
        <v>1</v>
      </c>
      <c r="M98">
        <v>0</v>
      </c>
      <c r="N98">
        <v>0</v>
      </c>
      <c r="O98">
        <v>1</v>
      </c>
      <c r="P98">
        <v>0</v>
      </c>
      <c r="Q98">
        <v>0</v>
      </c>
      <c r="R98">
        <v>0</v>
      </c>
      <c r="S98">
        <v>0</v>
      </c>
      <c r="T98">
        <v>0</v>
      </c>
      <c r="U98" t="s">
        <v>219</v>
      </c>
      <c r="V98" t="s">
        <v>219</v>
      </c>
      <c r="W98" t="s">
        <v>219</v>
      </c>
      <c r="X98" t="s">
        <v>219</v>
      </c>
      <c r="Y98" t="s">
        <v>219</v>
      </c>
      <c r="Z98" t="s">
        <v>219</v>
      </c>
      <c r="AA98" t="s">
        <v>219</v>
      </c>
      <c r="AB98">
        <v>0</v>
      </c>
      <c r="AC98">
        <v>1</v>
      </c>
      <c r="AD98">
        <v>1</v>
      </c>
      <c r="AE98">
        <v>1</v>
      </c>
      <c r="AF98">
        <v>0</v>
      </c>
      <c r="AG98">
        <v>1</v>
      </c>
      <c r="AH98">
        <v>1</v>
      </c>
      <c r="AI98">
        <v>1</v>
      </c>
      <c r="AJ98">
        <v>1</v>
      </c>
      <c r="AK98">
        <v>0</v>
      </c>
      <c r="AL98">
        <v>1</v>
      </c>
      <c r="AM98">
        <v>1</v>
      </c>
      <c r="AN98">
        <v>1</v>
      </c>
      <c r="AO98">
        <v>0</v>
      </c>
      <c r="AP98">
        <v>1</v>
      </c>
      <c r="AQ98">
        <v>0</v>
      </c>
      <c r="AR98">
        <v>0</v>
      </c>
      <c r="AS98">
        <v>0</v>
      </c>
      <c r="AT98">
        <v>1</v>
      </c>
      <c r="AU98">
        <v>0</v>
      </c>
      <c r="AV98" t="s">
        <v>219</v>
      </c>
      <c r="AW98" t="s">
        <v>219</v>
      </c>
      <c r="AX98">
        <v>0</v>
      </c>
      <c r="AY98" t="s">
        <v>219</v>
      </c>
      <c r="AZ98" t="s">
        <v>219</v>
      </c>
      <c r="BA98" t="s">
        <v>219</v>
      </c>
      <c r="BB98" t="s">
        <v>219</v>
      </c>
      <c r="BC98" t="s">
        <v>219</v>
      </c>
      <c r="BD98" t="s">
        <v>219</v>
      </c>
      <c r="BE98" t="s">
        <v>219</v>
      </c>
      <c r="BF98" t="s">
        <v>219</v>
      </c>
      <c r="BG98" t="s">
        <v>219</v>
      </c>
      <c r="BH98">
        <v>0</v>
      </c>
      <c r="BI98">
        <v>0</v>
      </c>
      <c r="BJ98" t="s">
        <v>219</v>
      </c>
      <c r="BK98" t="s">
        <v>219</v>
      </c>
      <c r="BL98" t="s">
        <v>219</v>
      </c>
      <c r="BM98" t="s">
        <v>219</v>
      </c>
      <c r="BN98" t="s">
        <v>219</v>
      </c>
      <c r="BO98" t="s">
        <v>219</v>
      </c>
      <c r="BP98">
        <v>0</v>
      </c>
      <c r="BQ98">
        <v>0</v>
      </c>
      <c r="BR98" t="s">
        <v>219</v>
      </c>
      <c r="BS98" t="s">
        <v>219</v>
      </c>
      <c r="BT98" t="s">
        <v>219</v>
      </c>
      <c r="BU98" t="s">
        <v>219</v>
      </c>
      <c r="BV98" t="s">
        <v>219</v>
      </c>
      <c r="BW98" t="s">
        <v>219</v>
      </c>
      <c r="BX98" t="s">
        <v>219</v>
      </c>
      <c r="BY98" t="s">
        <v>219</v>
      </c>
      <c r="BZ98" t="s">
        <v>219</v>
      </c>
      <c r="CA98" t="s">
        <v>219</v>
      </c>
      <c r="CB98" t="s">
        <v>219</v>
      </c>
      <c r="CC98" t="s">
        <v>219</v>
      </c>
      <c r="CD98" t="s">
        <v>219</v>
      </c>
      <c r="CE98" t="s">
        <v>219</v>
      </c>
      <c r="CF98" t="s">
        <v>219</v>
      </c>
      <c r="CG98" t="s">
        <v>219</v>
      </c>
      <c r="CH98" t="s">
        <v>219</v>
      </c>
      <c r="CI98" t="s">
        <v>219</v>
      </c>
      <c r="CJ98" t="s">
        <v>219</v>
      </c>
      <c r="CK98" t="s">
        <v>219</v>
      </c>
      <c r="CL98" t="s">
        <v>219</v>
      </c>
      <c r="CM98" t="s">
        <v>219</v>
      </c>
      <c r="CN98" t="s">
        <v>219</v>
      </c>
      <c r="CO98" t="s">
        <v>219</v>
      </c>
      <c r="CP98" t="s">
        <v>219</v>
      </c>
      <c r="CQ98" t="s">
        <v>219</v>
      </c>
      <c r="CR98" t="s">
        <v>219</v>
      </c>
      <c r="CS98" t="s">
        <v>219</v>
      </c>
      <c r="CT98" t="s">
        <v>219</v>
      </c>
      <c r="CU98" t="s">
        <v>219</v>
      </c>
      <c r="CV98" t="s">
        <v>219</v>
      </c>
      <c r="CW98" t="s">
        <v>219</v>
      </c>
      <c r="CX98" t="s">
        <v>219</v>
      </c>
      <c r="CY98">
        <v>0</v>
      </c>
      <c r="CZ98">
        <v>0</v>
      </c>
      <c r="DA98" t="s">
        <v>219</v>
      </c>
      <c r="DB98" t="s">
        <v>219</v>
      </c>
      <c r="DC98" t="s">
        <v>219</v>
      </c>
      <c r="DD98" t="s">
        <v>219</v>
      </c>
      <c r="DE98" t="s">
        <v>219</v>
      </c>
      <c r="DF98" t="s">
        <v>219</v>
      </c>
      <c r="DG98" t="s">
        <v>219</v>
      </c>
      <c r="DH98">
        <v>0</v>
      </c>
      <c r="DI98">
        <v>0</v>
      </c>
      <c r="DJ98" t="s">
        <v>219</v>
      </c>
      <c r="DK98" t="s">
        <v>219</v>
      </c>
      <c r="DL98" t="s">
        <v>219</v>
      </c>
      <c r="DM98" t="s">
        <v>219</v>
      </c>
      <c r="DN98" t="s">
        <v>219</v>
      </c>
      <c r="DO98" t="s">
        <v>219</v>
      </c>
      <c r="DP98" t="s">
        <v>219</v>
      </c>
      <c r="DQ98" t="s">
        <v>219</v>
      </c>
      <c r="DR98" t="s">
        <v>219</v>
      </c>
      <c r="DS98">
        <v>0</v>
      </c>
      <c r="DT98">
        <v>0</v>
      </c>
      <c r="DU98" t="s">
        <v>219</v>
      </c>
      <c r="DV98" t="s">
        <v>219</v>
      </c>
      <c r="DW98" t="s">
        <v>219</v>
      </c>
      <c r="DX98" t="s">
        <v>219</v>
      </c>
      <c r="DY98" t="s">
        <v>219</v>
      </c>
      <c r="DZ98" t="s">
        <v>219</v>
      </c>
      <c r="EA98" t="s">
        <v>219</v>
      </c>
      <c r="EB98" t="s">
        <v>219</v>
      </c>
      <c r="EC98" t="s">
        <v>219</v>
      </c>
      <c r="ED98">
        <v>0</v>
      </c>
      <c r="EE98" t="s">
        <v>219</v>
      </c>
      <c r="EF98" t="s">
        <v>219</v>
      </c>
      <c r="EG98" t="s">
        <v>219</v>
      </c>
      <c r="EH98" t="s">
        <v>219</v>
      </c>
      <c r="EI98" t="s">
        <v>219</v>
      </c>
      <c r="EJ98">
        <v>1</v>
      </c>
      <c r="EK98">
        <v>0</v>
      </c>
      <c r="EL98">
        <v>1</v>
      </c>
      <c r="EM98">
        <v>0</v>
      </c>
      <c r="EN98">
        <v>1</v>
      </c>
      <c r="EO98">
        <v>1</v>
      </c>
      <c r="EP98">
        <v>0</v>
      </c>
      <c r="EQ98" t="s">
        <v>219</v>
      </c>
      <c r="ER98" t="s">
        <v>219</v>
      </c>
      <c r="ES98" t="s">
        <v>219</v>
      </c>
      <c r="ET98" t="s">
        <v>219</v>
      </c>
      <c r="EU98" t="s">
        <v>219</v>
      </c>
      <c r="EV98">
        <v>0</v>
      </c>
      <c r="EW98" t="s">
        <v>219</v>
      </c>
      <c r="EX98" t="s">
        <v>219</v>
      </c>
      <c r="EY98" t="s">
        <v>219</v>
      </c>
      <c r="EZ98" t="s">
        <v>219</v>
      </c>
      <c r="FA98" t="s">
        <v>219</v>
      </c>
      <c r="FB98" t="s">
        <v>219</v>
      </c>
      <c r="FC98">
        <v>1</v>
      </c>
      <c r="FD98">
        <v>0</v>
      </c>
      <c r="FE98">
        <v>1</v>
      </c>
      <c r="FF98">
        <v>1</v>
      </c>
      <c r="FG98">
        <v>0</v>
      </c>
      <c r="FH98" t="s">
        <v>219</v>
      </c>
      <c r="FI98" t="s">
        <v>219</v>
      </c>
      <c r="FJ98" t="s">
        <v>219</v>
      </c>
      <c r="FK98" t="s">
        <v>219</v>
      </c>
      <c r="FL98" t="s">
        <v>219</v>
      </c>
      <c r="FM98" t="s">
        <v>219</v>
      </c>
      <c r="FN98">
        <v>0</v>
      </c>
      <c r="FO98">
        <v>0</v>
      </c>
      <c r="FP98" t="s">
        <v>219</v>
      </c>
      <c r="FQ98" t="s">
        <v>219</v>
      </c>
      <c r="FR98" t="s">
        <v>219</v>
      </c>
      <c r="FS98" t="s">
        <v>219</v>
      </c>
      <c r="FT98" t="s">
        <v>219</v>
      </c>
      <c r="FU98" t="s">
        <v>219</v>
      </c>
      <c r="FV98" t="s">
        <v>219</v>
      </c>
      <c r="FW98" t="s">
        <v>219</v>
      </c>
      <c r="FX98" t="s">
        <v>219</v>
      </c>
      <c r="FY98">
        <v>0</v>
      </c>
      <c r="FZ98">
        <v>0</v>
      </c>
      <c r="GA98" t="s">
        <v>219</v>
      </c>
      <c r="GB98" t="s">
        <v>219</v>
      </c>
      <c r="GC98" t="s">
        <v>219</v>
      </c>
      <c r="GD98" t="s">
        <v>219</v>
      </c>
      <c r="GE98" t="s">
        <v>219</v>
      </c>
      <c r="GF98" t="s">
        <v>219</v>
      </c>
      <c r="GG98" t="s">
        <v>219</v>
      </c>
      <c r="GH98" t="s">
        <v>219</v>
      </c>
      <c r="GI98" t="s">
        <v>219</v>
      </c>
      <c r="GJ98" t="s">
        <v>219</v>
      </c>
      <c r="GK98" t="s">
        <v>219</v>
      </c>
      <c r="GL98" t="s">
        <v>219</v>
      </c>
      <c r="GM98" t="s">
        <v>219</v>
      </c>
      <c r="GN98" t="s">
        <v>219</v>
      </c>
      <c r="GO98" t="s">
        <v>219</v>
      </c>
      <c r="GP98" t="s">
        <v>219</v>
      </c>
      <c r="GQ98" t="s">
        <v>219</v>
      </c>
      <c r="GR98" t="s">
        <v>219</v>
      </c>
      <c r="GS98" t="s">
        <v>219</v>
      </c>
      <c r="GT98" t="s">
        <v>219</v>
      </c>
      <c r="GU98" t="s">
        <v>219</v>
      </c>
      <c r="GV98" t="s">
        <v>219</v>
      </c>
      <c r="GW98" t="s">
        <v>219</v>
      </c>
      <c r="GX98" t="s">
        <v>219</v>
      </c>
      <c r="GY98" t="s">
        <v>219</v>
      </c>
      <c r="GZ98" t="s">
        <v>219</v>
      </c>
      <c r="HA98" t="s">
        <v>219</v>
      </c>
      <c r="HB98" t="s">
        <v>219</v>
      </c>
      <c r="HC98" t="s">
        <v>219</v>
      </c>
      <c r="HD98" t="s">
        <v>219</v>
      </c>
      <c r="HE98" t="s">
        <v>219</v>
      </c>
      <c r="HF98" t="s">
        <v>219</v>
      </c>
      <c r="HG98" t="s">
        <v>219</v>
      </c>
      <c r="HH98" t="s">
        <v>219</v>
      </c>
      <c r="HI98" t="s">
        <v>219</v>
      </c>
      <c r="HJ98">
        <v>0</v>
      </c>
    </row>
    <row r="99" spans="1:218">
      <c r="A99" t="s">
        <v>237</v>
      </c>
      <c r="B99" s="1">
        <v>44197</v>
      </c>
      <c r="C99" s="1">
        <v>44780</v>
      </c>
      <c r="D99">
        <v>0</v>
      </c>
      <c r="E99">
        <v>1</v>
      </c>
      <c r="F99">
        <v>0</v>
      </c>
      <c r="G99">
        <v>0</v>
      </c>
      <c r="H99">
        <v>1</v>
      </c>
      <c r="I99">
        <v>0</v>
      </c>
      <c r="J99">
        <v>0</v>
      </c>
      <c r="K99">
        <v>0</v>
      </c>
      <c r="L99">
        <v>1</v>
      </c>
      <c r="M99">
        <v>0</v>
      </c>
      <c r="N99">
        <v>0</v>
      </c>
      <c r="O99">
        <v>1</v>
      </c>
      <c r="P99">
        <v>0</v>
      </c>
      <c r="Q99">
        <v>0</v>
      </c>
      <c r="R99">
        <v>0</v>
      </c>
      <c r="S99">
        <v>0</v>
      </c>
      <c r="T99">
        <v>0</v>
      </c>
      <c r="U99" t="s">
        <v>219</v>
      </c>
      <c r="V99" t="s">
        <v>219</v>
      </c>
      <c r="W99" t="s">
        <v>219</v>
      </c>
      <c r="X99" t="s">
        <v>219</v>
      </c>
      <c r="Y99" t="s">
        <v>219</v>
      </c>
      <c r="Z99" t="s">
        <v>219</v>
      </c>
      <c r="AA99" t="s">
        <v>219</v>
      </c>
      <c r="AB99">
        <v>0</v>
      </c>
      <c r="AC99">
        <v>1</v>
      </c>
      <c r="AD99">
        <v>1</v>
      </c>
      <c r="AE99">
        <v>1</v>
      </c>
      <c r="AF99">
        <v>0</v>
      </c>
      <c r="AG99">
        <v>1</v>
      </c>
      <c r="AH99">
        <v>1</v>
      </c>
      <c r="AI99">
        <v>1</v>
      </c>
      <c r="AJ99">
        <v>1</v>
      </c>
      <c r="AK99">
        <v>0</v>
      </c>
      <c r="AL99">
        <v>1</v>
      </c>
      <c r="AM99">
        <v>1</v>
      </c>
      <c r="AN99">
        <v>1</v>
      </c>
      <c r="AO99">
        <v>0</v>
      </c>
      <c r="AP99">
        <v>1</v>
      </c>
      <c r="AQ99">
        <v>0</v>
      </c>
      <c r="AR99">
        <v>0</v>
      </c>
      <c r="AS99">
        <v>0</v>
      </c>
      <c r="AT99">
        <v>1</v>
      </c>
      <c r="AU99">
        <v>0</v>
      </c>
      <c r="AV99" t="s">
        <v>219</v>
      </c>
      <c r="AW99" t="s">
        <v>219</v>
      </c>
      <c r="AX99">
        <v>0</v>
      </c>
      <c r="AY99" t="s">
        <v>219</v>
      </c>
      <c r="AZ99" t="s">
        <v>219</v>
      </c>
      <c r="BA99" t="s">
        <v>219</v>
      </c>
      <c r="BB99" t="s">
        <v>219</v>
      </c>
      <c r="BC99" t="s">
        <v>219</v>
      </c>
      <c r="BD99" t="s">
        <v>219</v>
      </c>
      <c r="BE99" t="s">
        <v>219</v>
      </c>
      <c r="BF99" t="s">
        <v>219</v>
      </c>
      <c r="BG99" t="s">
        <v>219</v>
      </c>
      <c r="BH99">
        <v>0</v>
      </c>
      <c r="BI99">
        <v>0</v>
      </c>
      <c r="BJ99" t="s">
        <v>219</v>
      </c>
      <c r="BK99" t="s">
        <v>219</v>
      </c>
      <c r="BL99" t="s">
        <v>219</v>
      </c>
      <c r="BM99" t="s">
        <v>219</v>
      </c>
      <c r="BN99" t="s">
        <v>219</v>
      </c>
      <c r="BO99" t="s">
        <v>219</v>
      </c>
      <c r="BP99">
        <v>0</v>
      </c>
      <c r="BQ99">
        <v>0</v>
      </c>
      <c r="BR99" t="s">
        <v>219</v>
      </c>
      <c r="BS99" t="s">
        <v>219</v>
      </c>
      <c r="BT99" t="s">
        <v>219</v>
      </c>
      <c r="BU99" t="s">
        <v>219</v>
      </c>
      <c r="BV99" t="s">
        <v>219</v>
      </c>
      <c r="BW99" t="s">
        <v>219</v>
      </c>
      <c r="BX99" t="s">
        <v>219</v>
      </c>
      <c r="BY99" t="s">
        <v>219</v>
      </c>
      <c r="BZ99" t="s">
        <v>219</v>
      </c>
      <c r="CA99" t="s">
        <v>219</v>
      </c>
      <c r="CB99" t="s">
        <v>219</v>
      </c>
      <c r="CC99" t="s">
        <v>219</v>
      </c>
      <c r="CD99" t="s">
        <v>219</v>
      </c>
      <c r="CE99" t="s">
        <v>219</v>
      </c>
      <c r="CF99" t="s">
        <v>219</v>
      </c>
      <c r="CG99" t="s">
        <v>219</v>
      </c>
      <c r="CH99" t="s">
        <v>219</v>
      </c>
      <c r="CI99" t="s">
        <v>219</v>
      </c>
      <c r="CJ99" t="s">
        <v>219</v>
      </c>
      <c r="CK99" t="s">
        <v>219</v>
      </c>
      <c r="CL99" t="s">
        <v>219</v>
      </c>
      <c r="CM99" t="s">
        <v>219</v>
      </c>
      <c r="CN99" t="s">
        <v>219</v>
      </c>
      <c r="CO99" t="s">
        <v>219</v>
      </c>
      <c r="CP99" t="s">
        <v>219</v>
      </c>
      <c r="CQ99" t="s">
        <v>219</v>
      </c>
      <c r="CR99" t="s">
        <v>219</v>
      </c>
      <c r="CS99" t="s">
        <v>219</v>
      </c>
      <c r="CT99" t="s">
        <v>219</v>
      </c>
      <c r="CU99" t="s">
        <v>219</v>
      </c>
      <c r="CV99" t="s">
        <v>219</v>
      </c>
      <c r="CW99" t="s">
        <v>219</v>
      </c>
      <c r="CX99" t="s">
        <v>219</v>
      </c>
      <c r="CY99">
        <v>0</v>
      </c>
      <c r="CZ99">
        <v>1</v>
      </c>
      <c r="DA99">
        <v>1</v>
      </c>
      <c r="DB99">
        <v>0</v>
      </c>
      <c r="DC99">
        <v>1</v>
      </c>
      <c r="DD99">
        <v>1</v>
      </c>
      <c r="DE99">
        <v>1</v>
      </c>
      <c r="DF99">
        <v>1</v>
      </c>
      <c r="DG99">
        <v>0</v>
      </c>
      <c r="DH99">
        <v>0</v>
      </c>
      <c r="DI99">
        <v>0</v>
      </c>
      <c r="DJ99" t="s">
        <v>219</v>
      </c>
      <c r="DK99" t="s">
        <v>219</v>
      </c>
      <c r="DL99" t="s">
        <v>219</v>
      </c>
      <c r="DM99" t="s">
        <v>219</v>
      </c>
      <c r="DN99" t="s">
        <v>219</v>
      </c>
      <c r="DO99" t="s">
        <v>219</v>
      </c>
      <c r="DP99" t="s">
        <v>219</v>
      </c>
      <c r="DQ99" t="s">
        <v>219</v>
      </c>
      <c r="DR99" t="s">
        <v>219</v>
      </c>
      <c r="DS99">
        <v>0</v>
      </c>
      <c r="DT99">
        <v>0</v>
      </c>
      <c r="DU99" t="s">
        <v>219</v>
      </c>
      <c r="DV99" t="s">
        <v>219</v>
      </c>
      <c r="DW99" t="s">
        <v>219</v>
      </c>
      <c r="DX99" t="s">
        <v>219</v>
      </c>
      <c r="DY99" t="s">
        <v>219</v>
      </c>
      <c r="DZ99" t="s">
        <v>219</v>
      </c>
      <c r="EA99" t="s">
        <v>219</v>
      </c>
      <c r="EB99" t="s">
        <v>219</v>
      </c>
      <c r="EC99" t="s">
        <v>219</v>
      </c>
      <c r="ED99">
        <v>0</v>
      </c>
      <c r="EE99" t="s">
        <v>219</v>
      </c>
      <c r="EF99" t="s">
        <v>219</v>
      </c>
      <c r="EG99" t="s">
        <v>219</v>
      </c>
      <c r="EH99" t="s">
        <v>219</v>
      </c>
      <c r="EI99" t="s">
        <v>219</v>
      </c>
      <c r="EJ99">
        <v>1</v>
      </c>
      <c r="EK99">
        <v>0</v>
      </c>
      <c r="EL99">
        <v>1</v>
      </c>
      <c r="EM99">
        <v>0</v>
      </c>
      <c r="EN99">
        <v>1</v>
      </c>
      <c r="EO99">
        <v>1</v>
      </c>
      <c r="EP99">
        <v>0</v>
      </c>
      <c r="EQ99" t="s">
        <v>219</v>
      </c>
      <c r="ER99" t="s">
        <v>219</v>
      </c>
      <c r="ES99" t="s">
        <v>219</v>
      </c>
      <c r="ET99" t="s">
        <v>219</v>
      </c>
      <c r="EU99" t="s">
        <v>219</v>
      </c>
      <c r="EV99">
        <v>0</v>
      </c>
      <c r="EW99" t="s">
        <v>219</v>
      </c>
      <c r="EX99" t="s">
        <v>219</v>
      </c>
      <c r="EY99" t="s">
        <v>219</v>
      </c>
      <c r="EZ99" t="s">
        <v>219</v>
      </c>
      <c r="FA99" t="s">
        <v>219</v>
      </c>
      <c r="FB99" t="s">
        <v>219</v>
      </c>
      <c r="FC99">
        <v>1</v>
      </c>
      <c r="FD99">
        <v>0</v>
      </c>
      <c r="FE99">
        <v>1</v>
      </c>
      <c r="FF99">
        <v>1</v>
      </c>
      <c r="FG99">
        <v>0</v>
      </c>
      <c r="FH99" t="s">
        <v>219</v>
      </c>
      <c r="FI99" t="s">
        <v>219</v>
      </c>
      <c r="FJ99" t="s">
        <v>219</v>
      </c>
      <c r="FK99" t="s">
        <v>219</v>
      </c>
      <c r="FL99" t="s">
        <v>219</v>
      </c>
      <c r="FM99" t="s">
        <v>219</v>
      </c>
      <c r="FN99">
        <v>0</v>
      </c>
      <c r="FO99">
        <v>0</v>
      </c>
      <c r="FP99" t="s">
        <v>219</v>
      </c>
      <c r="FQ99" t="s">
        <v>219</v>
      </c>
      <c r="FR99" t="s">
        <v>219</v>
      </c>
      <c r="FS99" t="s">
        <v>219</v>
      </c>
      <c r="FT99" t="s">
        <v>219</v>
      </c>
      <c r="FU99" t="s">
        <v>219</v>
      </c>
      <c r="FV99" t="s">
        <v>219</v>
      </c>
      <c r="FW99" t="s">
        <v>219</v>
      </c>
      <c r="FX99" t="s">
        <v>219</v>
      </c>
      <c r="FY99">
        <v>0</v>
      </c>
      <c r="FZ99">
        <v>0</v>
      </c>
      <c r="GA99" t="s">
        <v>219</v>
      </c>
      <c r="GB99" t="s">
        <v>219</v>
      </c>
      <c r="GC99" t="s">
        <v>219</v>
      </c>
      <c r="GD99" t="s">
        <v>219</v>
      </c>
      <c r="GE99" t="s">
        <v>219</v>
      </c>
      <c r="GF99" t="s">
        <v>219</v>
      </c>
      <c r="GG99" t="s">
        <v>219</v>
      </c>
      <c r="GH99" t="s">
        <v>219</v>
      </c>
      <c r="GI99" t="s">
        <v>219</v>
      </c>
      <c r="GJ99" t="s">
        <v>219</v>
      </c>
      <c r="GK99" t="s">
        <v>219</v>
      </c>
      <c r="GL99" t="s">
        <v>219</v>
      </c>
      <c r="GM99" t="s">
        <v>219</v>
      </c>
      <c r="GN99" t="s">
        <v>219</v>
      </c>
      <c r="GO99" t="s">
        <v>219</v>
      </c>
      <c r="GP99" t="s">
        <v>219</v>
      </c>
      <c r="GQ99" t="s">
        <v>219</v>
      </c>
      <c r="GR99" t="s">
        <v>219</v>
      </c>
      <c r="GS99" t="s">
        <v>219</v>
      </c>
      <c r="GT99" t="s">
        <v>219</v>
      </c>
      <c r="GU99" t="s">
        <v>219</v>
      </c>
      <c r="GV99" t="s">
        <v>219</v>
      </c>
      <c r="GW99" t="s">
        <v>219</v>
      </c>
      <c r="GX99" t="s">
        <v>219</v>
      </c>
      <c r="GY99" t="s">
        <v>219</v>
      </c>
      <c r="GZ99" t="s">
        <v>219</v>
      </c>
      <c r="HA99" t="s">
        <v>219</v>
      </c>
      <c r="HB99" t="s">
        <v>219</v>
      </c>
      <c r="HC99" t="s">
        <v>219</v>
      </c>
      <c r="HD99" t="s">
        <v>219</v>
      </c>
      <c r="HE99" t="s">
        <v>219</v>
      </c>
      <c r="HF99" t="s">
        <v>219</v>
      </c>
      <c r="HG99" t="s">
        <v>219</v>
      </c>
      <c r="HH99" t="s">
        <v>219</v>
      </c>
      <c r="HI99" t="s">
        <v>219</v>
      </c>
      <c r="HJ99">
        <v>0</v>
      </c>
    </row>
    <row r="100" spans="1:218">
      <c r="A100" t="s">
        <v>237</v>
      </c>
      <c r="B100" s="1">
        <v>44781</v>
      </c>
      <c r="C100" s="1">
        <v>44866</v>
      </c>
      <c r="D100">
        <v>0</v>
      </c>
      <c r="E100">
        <v>1</v>
      </c>
      <c r="F100">
        <v>0</v>
      </c>
      <c r="G100">
        <v>0</v>
      </c>
      <c r="H100">
        <v>1</v>
      </c>
      <c r="I100">
        <v>0</v>
      </c>
      <c r="J100">
        <v>0</v>
      </c>
      <c r="K100">
        <v>0</v>
      </c>
      <c r="L100">
        <v>1</v>
      </c>
      <c r="M100">
        <v>0</v>
      </c>
      <c r="N100">
        <v>0</v>
      </c>
      <c r="O100">
        <v>1</v>
      </c>
      <c r="P100">
        <v>0</v>
      </c>
      <c r="Q100">
        <v>0</v>
      </c>
      <c r="R100">
        <v>0</v>
      </c>
      <c r="S100">
        <v>0</v>
      </c>
      <c r="T100">
        <v>0</v>
      </c>
      <c r="U100" t="s">
        <v>219</v>
      </c>
      <c r="V100" t="s">
        <v>219</v>
      </c>
      <c r="W100" t="s">
        <v>219</v>
      </c>
      <c r="X100" t="s">
        <v>219</v>
      </c>
      <c r="Y100" t="s">
        <v>219</v>
      </c>
      <c r="Z100" t="s">
        <v>219</v>
      </c>
      <c r="AA100" t="s">
        <v>219</v>
      </c>
      <c r="AB100">
        <v>0</v>
      </c>
      <c r="AC100">
        <v>1</v>
      </c>
      <c r="AD100">
        <v>1</v>
      </c>
      <c r="AE100">
        <v>1</v>
      </c>
      <c r="AF100">
        <v>0</v>
      </c>
      <c r="AG100">
        <v>1</v>
      </c>
      <c r="AH100">
        <v>1</v>
      </c>
      <c r="AI100">
        <v>1</v>
      </c>
      <c r="AJ100">
        <v>1</v>
      </c>
      <c r="AK100">
        <v>0</v>
      </c>
      <c r="AL100">
        <v>1</v>
      </c>
      <c r="AM100">
        <v>1</v>
      </c>
      <c r="AN100">
        <v>1</v>
      </c>
      <c r="AO100">
        <v>0</v>
      </c>
      <c r="AP100">
        <v>1</v>
      </c>
      <c r="AQ100">
        <v>0</v>
      </c>
      <c r="AR100">
        <v>0</v>
      </c>
      <c r="AS100">
        <v>0</v>
      </c>
      <c r="AT100">
        <v>1</v>
      </c>
      <c r="AU100">
        <v>0</v>
      </c>
      <c r="AV100" t="s">
        <v>219</v>
      </c>
      <c r="AW100" t="s">
        <v>219</v>
      </c>
      <c r="AX100">
        <v>0</v>
      </c>
      <c r="AY100" t="s">
        <v>219</v>
      </c>
      <c r="AZ100" t="s">
        <v>219</v>
      </c>
      <c r="BA100" t="s">
        <v>219</v>
      </c>
      <c r="BB100" t="s">
        <v>219</v>
      </c>
      <c r="BC100" t="s">
        <v>219</v>
      </c>
      <c r="BD100" t="s">
        <v>219</v>
      </c>
      <c r="BE100" t="s">
        <v>219</v>
      </c>
      <c r="BF100" t="s">
        <v>219</v>
      </c>
      <c r="BG100" t="s">
        <v>219</v>
      </c>
      <c r="BH100">
        <v>0</v>
      </c>
      <c r="BI100">
        <v>0</v>
      </c>
      <c r="BJ100" t="s">
        <v>219</v>
      </c>
      <c r="BK100" t="s">
        <v>219</v>
      </c>
      <c r="BL100" t="s">
        <v>219</v>
      </c>
      <c r="BM100" t="s">
        <v>219</v>
      </c>
      <c r="BN100" t="s">
        <v>219</v>
      </c>
      <c r="BO100" t="s">
        <v>219</v>
      </c>
      <c r="BP100">
        <v>0</v>
      </c>
      <c r="BQ100">
        <v>0</v>
      </c>
      <c r="BR100" t="s">
        <v>219</v>
      </c>
      <c r="BS100" t="s">
        <v>219</v>
      </c>
      <c r="BT100" t="s">
        <v>219</v>
      </c>
      <c r="BU100" t="s">
        <v>219</v>
      </c>
      <c r="BV100" t="s">
        <v>219</v>
      </c>
      <c r="BW100" t="s">
        <v>219</v>
      </c>
      <c r="BX100" t="s">
        <v>219</v>
      </c>
      <c r="BY100" t="s">
        <v>219</v>
      </c>
      <c r="BZ100" t="s">
        <v>219</v>
      </c>
      <c r="CA100" t="s">
        <v>219</v>
      </c>
      <c r="CB100" t="s">
        <v>219</v>
      </c>
      <c r="CC100" t="s">
        <v>219</v>
      </c>
      <c r="CD100" t="s">
        <v>219</v>
      </c>
      <c r="CE100" t="s">
        <v>219</v>
      </c>
      <c r="CF100" t="s">
        <v>219</v>
      </c>
      <c r="CG100" t="s">
        <v>219</v>
      </c>
      <c r="CH100" t="s">
        <v>219</v>
      </c>
      <c r="CI100" t="s">
        <v>219</v>
      </c>
      <c r="CJ100" t="s">
        <v>219</v>
      </c>
      <c r="CK100" t="s">
        <v>219</v>
      </c>
      <c r="CL100" t="s">
        <v>219</v>
      </c>
      <c r="CM100" t="s">
        <v>219</v>
      </c>
      <c r="CN100" t="s">
        <v>219</v>
      </c>
      <c r="CO100" t="s">
        <v>219</v>
      </c>
      <c r="CP100" t="s">
        <v>219</v>
      </c>
      <c r="CQ100" t="s">
        <v>219</v>
      </c>
      <c r="CR100" t="s">
        <v>219</v>
      </c>
      <c r="CS100" t="s">
        <v>219</v>
      </c>
      <c r="CT100" t="s">
        <v>219</v>
      </c>
      <c r="CU100" t="s">
        <v>219</v>
      </c>
      <c r="CV100" t="s">
        <v>219</v>
      </c>
      <c r="CW100" t="s">
        <v>219</v>
      </c>
      <c r="CX100" t="s">
        <v>219</v>
      </c>
      <c r="CY100">
        <v>0</v>
      </c>
      <c r="CZ100">
        <v>1</v>
      </c>
      <c r="DA100">
        <v>1</v>
      </c>
      <c r="DB100">
        <v>0</v>
      </c>
      <c r="DC100">
        <v>1</v>
      </c>
      <c r="DD100">
        <v>1</v>
      </c>
      <c r="DE100">
        <v>1</v>
      </c>
      <c r="DF100">
        <v>1</v>
      </c>
      <c r="DG100">
        <v>0</v>
      </c>
      <c r="DH100">
        <v>0</v>
      </c>
      <c r="DI100">
        <v>0</v>
      </c>
      <c r="DJ100" t="s">
        <v>219</v>
      </c>
      <c r="DK100" t="s">
        <v>219</v>
      </c>
      <c r="DL100" t="s">
        <v>219</v>
      </c>
      <c r="DM100" t="s">
        <v>219</v>
      </c>
      <c r="DN100" t="s">
        <v>219</v>
      </c>
      <c r="DO100" t="s">
        <v>219</v>
      </c>
      <c r="DP100" t="s">
        <v>219</v>
      </c>
      <c r="DQ100" t="s">
        <v>219</v>
      </c>
      <c r="DR100" t="s">
        <v>219</v>
      </c>
      <c r="DS100">
        <v>0</v>
      </c>
      <c r="DT100">
        <v>0</v>
      </c>
      <c r="DU100" t="s">
        <v>219</v>
      </c>
      <c r="DV100" t="s">
        <v>219</v>
      </c>
      <c r="DW100" t="s">
        <v>219</v>
      </c>
      <c r="DX100" t="s">
        <v>219</v>
      </c>
      <c r="DY100" t="s">
        <v>219</v>
      </c>
      <c r="DZ100" t="s">
        <v>219</v>
      </c>
      <c r="EA100" t="s">
        <v>219</v>
      </c>
      <c r="EB100" t="s">
        <v>219</v>
      </c>
      <c r="EC100" t="s">
        <v>219</v>
      </c>
      <c r="ED100">
        <v>0</v>
      </c>
      <c r="EE100" t="s">
        <v>219</v>
      </c>
      <c r="EF100" t="s">
        <v>219</v>
      </c>
      <c r="EG100" t="s">
        <v>219</v>
      </c>
      <c r="EH100" t="s">
        <v>219</v>
      </c>
      <c r="EI100" t="s">
        <v>219</v>
      </c>
      <c r="EJ100">
        <v>1</v>
      </c>
      <c r="EK100">
        <v>0</v>
      </c>
      <c r="EL100">
        <v>1</v>
      </c>
      <c r="EM100">
        <v>0</v>
      </c>
      <c r="EN100">
        <v>1</v>
      </c>
      <c r="EO100">
        <v>1</v>
      </c>
      <c r="EP100">
        <v>0</v>
      </c>
      <c r="EQ100" t="s">
        <v>219</v>
      </c>
      <c r="ER100" t="s">
        <v>219</v>
      </c>
      <c r="ES100" t="s">
        <v>219</v>
      </c>
      <c r="ET100" t="s">
        <v>219</v>
      </c>
      <c r="EU100" t="s">
        <v>219</v>
      </c>
      <c r="EV100">
        <v>0</v>
      </c>
      <c r="EW100" t="s">
        <v>219</v>
      </c>
      <c r="EX100" t="s">
        <v>219</v>
      </c>
      <c r="EY100" t="s">
        <v>219</v>
      </c>
      <c r="EZ100" t="s">
        <v>219</v>
      </c>
      <c r="FA100" t="s">
        <v>219</v>
      </c>
      <c r="FB100" t="s">
        <v>219</v>
      </c>
      <c r="FC100">
        <v>1</v>
      </c>
      <c r="FD100">
        <v>0</v>
      </c>
      <c r="FE100">
        <v>1</v>
      </c>
      <c r="FF100">
        <v>1</v>
      </c>
      <c r="FG100">
        <v>0</v>
      </c>
      <c r="FH100" t="s">
        <v>219</v>
      </c>
      <c r="FI100" t="s">
        <v>219</v>
      </c>
      <c r="FJ100" t="s">
        <v>219</v>
      </c>
      <c r="FK100" t="s">
        <v>219</v>
      </c>
      <c r="FL100" t="s">
        <v>219</v>
      </c>
      <c r="FM100" t="s">
        <v>219</v>
      </c>
      <c r="FN100">
        <v>0</v>
      </c>
      <c r="FO100">
        <v>0</v>
      </c>
      <c r="FP100" t="s">
        <v>219</v>
      </c>
      <c r="FQ100" t="s">
        <v>219</v>
      </c>
      <c r="FR100" t="s">
        <v>219</v>
      </c>
      <c r="FS100" t="s">
        <v>219</v>
      </c>
      <c r="FT100" t="s">
        <v>219</v>
      </c>
      <c r="FU100" t="s">
        <v>219</v>
      </c>
      <c r="FV100" t="s">
        <v>219</v>
      </c>
      <c r="FW100" t="s">
        <v>219</v>
      </c>
      <c r="FX100" t="s">
        <v>219</v>
      </c>
      <c r="FY100">
        <v>0</v>
      </c>
      <c r="FZ100">
        <v>0</v>
      </c>
      <c r="GA100" t="s">
        <v>219</v>
      </c>
      <c r="GB100" t="s">
        <v>219</v>
      </c>
      <c r="GC100" t="s">
        <v>219</v>
      </c>
      <c r="GD100" t="s">
        <v>219</v>
      </c>
      <c r="GE100" t="s">
        <v>219</v>
      </c>
      <c r="GF100" t="s">
        <v>219</v>
      </c>
      <c r="GG100" t="s">
        <v>219</v>
      </c>
      <c r="GH100" t="s">
        <v>219</v>
      </c>
      <c r="GI100" t="s">
        <v>219</v>
      </c>
      <c r="GJ100" t="s">
        <v>219</v>
      </c>
      <c r="GK100" t="s">
        <v>219</v>
      </c>
      <c r="GL100" t="s">
        <v>219</v>
      </c>
      <c r="GM100" t="s">
        <v>219</v>
      </c>
      <c r="GN100" t="s">
        <v>219</v>
      </c>
      <c r="GO100" t="s">
        <v>219</v>
      </c>
      <c r="GP100" t="s">
        <v>219</v>
      </c>
      <c r="GQ100" t="s">
        <v>219</v>
      </c>
      <c r="GR100" t="s">
        <v>219</v>
      </c>
      <c r="GS100" t="s">
        <v>219</v>
      </c>
      <c r="GT100" t="s">
        <v>219</v>
      </c>
      <c r="GU100" t="s">
        <v>219</v>
      </c>
      <c r="GV100" t="s">
        <v>219</v>
      </c>
      <c r="GW100" t="s">
        <v>219</v>
      </c>
      <c r="GX100" t="s">
        <v>219</v>
      </c>
      <c r="GY100" t="s">
        <v>219</v>
      </c>
      <c r="GZ100" t="s">
        <v>219</v>
      </c>
      <c r="HA100" t="s">
        <v>219</v>
      </c>
      <c r="HB100" t="s">
        <v>219</v>
      </c>
      <c r="HC100" t="s">
        <v>219</v>
      </c>
      <c r="HD100" t="s">
        <v>219</v>
      </c>
      <c r="HE100" t="s">
        <v>219</v>
      </c>
      <c r="HF100" t="s">
        <v>219</v>
      </c>
      <c r="HG100" t="s">
        <v>219</v>
      </c>
      <c r="HH100" t="s">
        <v>219</v>
      </c>
      <c r="HI100" t="s">
        <v>219</v>
      </c>
      <c r="HJ100">
        <v>0</v>
      </c>
    </row>
    <row r="101" spans="1:218">
      <c r="A101" t="s">
        <v>238</v>
      </c>
      <c r="B101" s="1">
        <v>43678</v>
      </c>
      <c r="C101" s="1">
        <v>43738</v>
      </c>
      <c r="D101">
        <v>0</v>
      </c>
      <c r="E101">
        <v>1</v>
      </c>
      <c r="F101">
        <v>0</v>
      </c>
      <c r="G101">
        <v>0</v>
      </c>
      <c r="H101">
        <v>1</v>
      </c>
      <c r="I101">
        <v>0</v>
      </c>
      <c r="J101">
        <v>1</v>
      </c>
      <c r="K101">
        <v>0</v>
      </c>
      <c r="L101">
        <v>0</v>
      </c>
      <c r="M101">
        <v>0</v>
      </c>
      <c r="N101">
        <v>1</v>
      </c>
      <c r="O101">
        <v>0</v>
      </c>
      <c r="P101">
        <v>0</v>
      </c>
      <c r="Q101">
        <v>0</v>
      </c>
      <c r="R101">
        <v>0</v>
      </c>
      <c r="S101">
        <v>0</v>
      </c>
      <c r="T101">
        <v>0</v>
      </c>
      <c r="U101" t="s">
        <v>219</v>
      </c>
      <c r="V101" t="s">
        <v>219</v>
      </c>
      <c r="W101" t="s">
        <v>219</v>
      </c>
      <c r="X101" t="s">
        <v>219</v>
      </c>
      <c r="Y101" t="s">
        <v>219</v>
      </c>
      <c r="Z101" t="s">
        <v>219</v>
      </c>
      <c r="AA101" t="s">
        <v>219</v>
      </c>
      <c r="AB101">
        <v>0</v>
      </c>
      <c r="AC101">
        <v>1</v>
      </c>
      <c r="AD101">
        <v>1</v>
      </c>
      <c r="AE101">
        <v>1</v>
      </c>
      <c r="AF101">
        <v>0</v>
      </c>
      <c r="AG101">
        <v>1</v>
      </c>
      <c r="AH101">
        <v>0</v>
      </c>
      <c r="AI101">
        <v>1</v>
      </c>
      <c r="AJ101">
        <v>0</v>
      </c>
      <c r="AK101">
        <v>0</v>
      </c>
      <c r="AL101">
        <v>1</v>
      </c>
      <c r="AM101">
        <v>1</v>
      </c>
      <c r="AN101">
        <v>1</v>
      </c>
      <c r="AO101">
        <v>1</v>
      </c>
      <c r="AP101">
        <v>0</v>
      </c>
      <c r="AQ101">
        <v>0</v>
      </c>
      <c r="AR101">
        <v>0</v>
      </c>
      <c r="AS101">
        <v>0</v>
      </c>
      <c r="AT101">
        <v>0</v>
      </c>
      <c r="AU101">
        <v>0</v>
      </c>
      <c r="AV101" t="s">
        <v>219</v>
      </c>
      <c r="AW101" t="s">
        <v>219</v>
      </c>
      <c r="AX101">
        <v>0</v>
      </c>
      <c r="AY101" t="s">
        <v>219</v>
      </c>
      <c r="AZ101" t="s">
        <v>219</v>
      </c>
      <c r="BA101" t="s">
        <v>219</v>
      </c>
      <c r="BB101" t="s">
        <v>219</v>
      </c>
      <c r="BC101" t="s">
        <v>219</v>
      </c>
      <c r="BD101" t="s">
        <v>219</v>
      </c>
      <c r="BE101" t="s">
        <v>219</v>
      </c>
      <c r="BF101" t="s">
        <v>219</v>
      </c>
      <c r="BG101" t="s">
        <v>219</v>
      </c>
      <c r="BH101">
        <v>0</v>
      </c>
      <c r="BI101">
        <v>0</v>
      </c>
      <c r="BJ101" t="s">
        <v>219</v>
      </c>
      <c r="BK101" t="s">
        <v>219</v>
      </c>
      <c r="BL101" t="s">
        <v>219</v>
      </c>
      <c r="BM101" t="s">
        <v>219</v>
      </c>
      <c r="BN101" t="s">
        <v>219</v>
      </c>
      <c r="BO101" t="s">
        <v>219</v>
      </c>
      <c r="BP101">
        <v>0</v>
      </c>
      <c r="BQ101">
        <v>0</v>
      </c>
      <c r="BR101" t="s">
        <v>219</v>
      </c>
      <c r="BS101" t="s">
        <v>219</v>
      </c>
      <c r="BT101" t="s">
        <v>219</v>
      </c>
      <c r="BU101" t="s">
        <v>219</v>
      </c>
      <c r="BV101" t="s">
        <v>219</v>
      </c>
      <c r="BW101" t="s">
        <v>219</v>
      </c>
      <c r="BX101" t="s">
        <v>219</v>
      </c>
      <c r="BY101" t="s">
        <v>219</v>
      </c>
      <c r="BZ101" t="s">
        <v>219</v>
      </c>
      <c r="CA101" t="s">
        <v>219</v>
      </c>
      <c r="CB101" t="s">
        <v>219</v>
      </c>
      <c r="CC101" t="s">
        <v>219</v>
      </c>
      <c r="CD101" t="s">
        <v>219</v>
      </c>
      <c r="CE101" t="s">
        <v>219</v>
      </c>
      <c r="CF101" t="s">
        <v>219</v>
      </c>
      <c r="CG101" t="s">
        <v>219</v>
      </c>
      <c r="CH101" t="s">
        <v>219</v>
      </c>
      <c r="CI101" t="s">
        <v>219</v>
      </c>
      <c r="CJ101" t="s">
        <v>219</v>
      </c>
      <c r="CK101" t="s">
        <v>219</v>
      </c>
      <c r="CL101" t="s">
        <v>219</v>
      </c>
      <c r="CM101" t="s">
        <v>219</v>
      </c>
      <c r="CN101" t="s">
        <v>219</v>
      </c>
      <c r="CO101" t="s">
        <v>219</v>
      </c>
      <c r="CP101" t="s">
        <v>219</v>
      </c>
      <c r="CQ101" t="s">
        <v>219</v>
      </c>
      <c r="CR101" t="s">
        <v>219</v>
      </c>
      <c r="CS101" t="s">
        <v>219</v>
      </c>
      <c r="CT101" t="s">
        <v>219</v>
      </c>
      <c r="CU101" t="s">
        <v>219</v>
      </c>
      <c r="CV101" t="s">
        <v>219</v>
      </c>
      <c r="CW101" t="s">
        <v>219</v>
      </c>
      <c r="CX101" t="s">
        <v>219</v>
      </c>
      <c r="CY101">
        <v>0</v>
      </c>
      <c r="CZ101">
        <v>1</v>
      </c>
      <c r="DA101">
        <v>1</v>
      </c>
      <c r="DB101">
        <v>1</v>
      </c>
      <c r="DC101">
        <v>1</v>
      </c>
      <c r="DD101">
        <v>1</v>
      </c>
      <c r="DE101">
        <v>1</v>
      </c>
      <c r="DF101">
        <v>1</v>
      </c>
      <c r="DG101">
        <v>1</v>
      </c>
      <c r="DH101">
        <v>0</v>
      </c>
      <c r="DI101">
        <v>0</v>
      </c>
      <c r="DJ101" t="s">
        <v>219</v>
      </c>
      <c r="DK101" t="s">
        <v>219</v>
      </c>
      <c r="DL101" t="s">
        <v>219</v>
      </c>
      <c r="DM101" t="s">
        <v>219</v>
      </c>
      <c r="DN101" t="s">
        <v>219</v>
      </c>
      <c r="DO101" t="s">
        <v>219</v>
      </c>
      <c r="DP101" t="s">
        <v>219</v>
      </c>
      <c r="DQ101" t="s">
        <v>219</v>
      </c>
      <c r="DR101" t="s">
        <v>219</v>
      </c>
      <c r="DS101">
        <v>0</v>
      </c>
      <c r="DT101">
        <v>1</v>
      </c>
      <c r="DU101">
        <v>0</v>
      </c>
      <c r="DV101">
        <v>1</v>
      </c>
      <c r="DW101">
        <v>1</v>
      </c>
      <c r="DX101">
        <v>0</v>
      </c>
      <c r="DY101">
        <v>0</v>
      </c>
      <c r="DZ101">
        <v>0</v>
      </c>
      <c r="EA101">
        <v>0</v>
      </c>
      <c r="EB101">
        <v>1</v>
      </c>
      <c r="EC101">
        <v>1</v>
      </c>
      <c r="ED101">
        <v>0</v>
      </c>
      <c r="EE101" t="s">
        <v>219</v>
      </c>
      <c r="EF101" t="s">
        <v>219</v>
      </c>
      <c r="EG101" t="s">
        <v>219</v>
      </c>
      <c r="EH101" t="s">
        <v>219</v>
      </c>
      <c r="EI101" t="s">
        <v>219</v>
      </c>
      <c r="EJ101">
        <v>0</v>
      </c>
      <c r="EK101" t="s">
        <v>219</v>
      </c>
      <c r="EL101" t="s">
        <v>219</v>
      </c>
      <c r="EM101" t="s">
        <v>219</v>
      </c>
      <c r="EN101" t="s">
        <v>219</v>
      </c>
      <c r="EO101" t="s">
        <v>219</v>
      </c>
      <c r="EP101">
        <v>0</v>
      </c>
      <c r="EQ101" t="s">
        <v>219</v>
      </c>
      <c r="ER101" t="s">
        <v>219</v>
      </c>
      <c r="ES101" t="s">
        <v>219</v>
      </c>
      <c r="ET101" t="s">
        <v>219</v>
      </c>
      <c r="EU101" t="s">
        <v>219</v>
      </c>
      <c r="EV101">
        <v>1</v>
      </c>
      <c r="EW101">
        <v>0</v>
      </c>
      <c r="EX101">
        <v>1</v>
      </c>
      <c r="EY101">
        <v>1</v>
      </c>
      <c r="EZ101">
        <v>1</v>
      </c>
      <c r="FA101">
        <v>0</v>
      </c>
      <c r="FB101">
        <v>0</v>
      </c>
      <c r="FC101">
        <v>0</v>
      </c>
      <c r="FD101" t="s">
        <v>219</v>
      </c>
      <c r="FE101" t="s">
        <v>219</v>
      </c>
      <c r="FF101" t="s">
        <v>219</v>
      </c>
      <c r="FG101">
        <v>0</v>
      </c>
      <c r="FH101" t="s">
        <v>219</v>
      </c>
      <c r="FI101" t="s">
        <v>219</v>
      </c>
      <c r="FJ101" t="s">
        <v>219</v>
      </c>
      <c r="FK101" t="s">
        <v>219</v>
      </c>
      <c r="FL101" t="s">
        <v>219</v>
      </c>
      <c r="FM101" t="s">
        <v>219</v>
      </c>
      <c r="FN101">
        <v>0</v>
      </c>
      <c r="FO101">
        <v>0</v>
      </c>
      <c r="FP101" t="s">
        <v>219</v>
      </c>
      <c r="FQ101" t="s">
        <v>219</v>
      </c>
      <c r="FR101" t="s">
        <v>219</v>
      </c>
      <c r="FS101" t="s">
        <v>219</v>
      </c>
      <c r="FT101" t="s">
        <v>219</v>
      </c>
      <c r="FU101" t="s">
        <v>219</v>
      </c>
      <c r="FV101" t="s">
        <v>219</v>
      </c>
      <c r="FW101" t="s">
        <v>219</v>
      </c>
      <c r="FX101" t="s">
        <v>219</v>
      </c>
      <c r="FY101">
        <v>0</v>
      </c>
      <c r="FZ101">
        <v>0</v>
      </c>
      <c r="GA101" t="s">
        <v>219</v>
      </c>
      <c r="GB101" t="s">
        <v>219</v>
      </c>
      <c r="GC101" t="s">
        <v>219</v>
      </c>
      <c r="GD101" t="s">
        <v>219</v>
      </c>
      <c r="GE101" t="s">
        <v>219</v>
      </c>
      <c r="GF101" t="s">
        <v>219</v>
      </c>
      <c r="GG101" t="s">
        <v>219</v>
      </c>
      <c r="GH101" t="s">
        <v>219</v>
      </c>
      <c r="GI101" t="s">
        <v>219</v>
      </c>
      <c r="GJ101" t="s">
        <v>219</v>
      </c>
      <c r="GK101" t="s">
        <v>219</v>
      </c>
      <c r="GL101" t="s">
        <v>219</v>
      </c>
      <c r="GM101" t="s">
        <v>219</v>
      </c>
      <c r="GN101" t="s">
        <v>219</v>
      </c>
      <c r="GO101" t="s">
        <v>219</v>
      </c>
      <c r="GP101" t="s">
        <v>219</v>
      </c>
      <c r="GQ101" t="s">
        <v>219</v>
      </c>
      <c r="GR101" t="s">
        <v>219</v>
      </c>
      <c r="GS101" t="s">
        <v>219</v>
      </c>
      <c r="GT101" t="s">
        <v>219</v>
      </c>
      <c r="GU101" t="s">
        <v>219</v>
      </c>
      <c r="GV101" t="s">
        <v>219</v>
      </c>
      <c r="GW101" t="s">
        <v>219</v>
      </c>
      <c r="GX101" t="s">
        <v>219</v>
      </c>
      <c r="GY101" t="s">
        <v>219</v>
      </c>
      <c r="GZ101" t="s">
        <v>219</v>
      </c>
      <c r="HA101" t="s">
        <v>219</v>
      </c>
      <c r="HB101" t="s">
        <v>219</v>
      </c>
      <c r="HC101" t="s">
        <v>219</v>
      </c>
      <c r="HD101" t="s">
        <v>219</v>
      </c>
      <c r="HE101" t="s">
        <v>219</v>
      </c>
      <c r="HF101" t="s">
        <v>219</v>
      </c>
      <c r="HG101" t="s">
        <v>219</v>
      </c>
      <c r="HH101" t="s">
        <v>219</v>
      </c>
      <c r="HI101" t="s">
        <v>219</v>
      </c>
      <c r="HJ101">
        <v>0</v>
      </c>
    </row>
    <row r="102" spans="1:218">
      <c r="A102" t="s">
        <v>238</v>
      </c>
      <c r="B102" s="1">
        <v>43739</v>
      </c>
      <c r="C102" s="1">
        <v>43830</v>
      </c>
      <c r="D102">
        <v>0</v>
      </c>
      <c r="E102">
        <v>1</v>
      </c>
      <c r="F102">
        <v>0</v>
      </c>
      <c r="G102">
        <v>0</v>
      </c>
      <c r="H102">
        <v>1</v>
      </c>
      <c r="I102">
        <v>0</v>
      </c>
      <c r="J102">
        <v>1</v>
      </c>
      <c r="K102">
        <v>0</v>
      </c>
      <c r="L102">
        <v>0</v>
      </c>
      <c r="M102">
        <v>0</v>
      </c>
      <c r="N102">
        <v>1</v>
      </c>
      <c r="O102">
        <v>0</v>
      </c>
      <c r="P102">
        <v>0</v>
      </c>
      <c r="Q102">
        <v>0</v>
      </c>
      <c r="R102">
        <v>0</v>
      </c>
      <c r="S102">
        <v>0</v>
      </c>
      <c r="T102">
        <v>0</v>
      </c>
      <c r="U102" t="s">
        <v>219</v>
      </c>
      <c r="V102" t="s">
        <v>219</v>
      </c>
      <c r="W102" t="s">
        <v>219</v>
      </c>
      <c r="X102" t="s">
        <v>219</v>
      </c>
      <c r="Y102" t="s">
        <v>219</v>
      </c>
      <c r="Z102" t="s">
        <v>219</v>
      </c>
      <c r="AA102" t="s">
        <v>219</v>
      </c>
      <c r="AB102">
        <v>0</v>
      </c>
      <c r="AC102">
        <v>1</v>
      </c>
      <c r="AD102">
        <v>1</v>
      </c>
      <c r="AE102">
        <v>1</v>
      </c>
      <c r="AF102">
        <v>0</v>
      </c>
      <c r="AG102">
        <v>1</v>
      </c>
      <c r="AH102">
        <v>0</v>
      </c>
      <c r="AI102">
        <v>1</v>
      </c>
      <c r="AJ102">
        <v>0</v>
      </c>
      <c r="AK102">
        <v>0</v>
      </c>
      <c r="AL102">
        <v>1</v>
      </c>
      <c r="AM102">
        <v>1</v>
      </c>
      <c r="AN102">
        <v>1</v>
      </c>
      <c r="AO102">
        <v>1</v>
      </c>
      <c r="AP102">
        <v>0</v>
      </c>
      <c r="AQ102">
        <v>0</v>
      </c>
      <c r="AR102">
        <v>0</v>
      </c>
      <c r="AS102">
        <v>0</v>
      </c>
      <c r="AT102">
        <v>0</v>
      </c>
      <c r="AU102">
        <v>0</v>
      </c>
      <c r="AV102" t="s">
        <v>219</v>
      </c>
      <c r="AW102" t="s">
        <v>219</v>
      </c>
      <c r="AX102">
        <v>0</v>
      </c>
      <c r="AY102" t="s">
        <v>219</v>
      </c>
      <c r="AZ102" t="s">
        <v>219</v>
      </c>
      <c r="BA102" t="s">
        <v>219</v>
      </c>
      <c r="BB102" t="s">
        <v>219</v>
      </c>
      <c r="BC102" t="s">
        <v>219</v>
      </c>
      <c r="BD102" t="s">
        <v>219</v>
      </c>
      <c r="BE102" t="s">
        <v>219</v>
      </c>
      <c r="BF102" t="s">
        <v>219</v>
      </c>
      <c r="BG102" t="s">
        <v>219</v>
      </c>
      <c r="BH102">
        <v>0</v>
      </c>
      <c r="BI102">
        <v>0</v>
      </c>
      <c r="BJ102" t="s">
        <v>219</v>
      </c>
      <c r="BK102" t="s">
        <v>219</v>
      </c>
      <c r="BL102" t="s">
        <v>219</v>
      </c>
      <c r="BM102" t="s">
        <v>219</v>
      </c>
      <c r="BN102" t="s">
        <v>219</v>
      </c>
      <c r="BO102" t="s">
        <v>219</v>
      </c>
      <c r="BP102">
        <v>0</v>
      </c>
      <c r="BQ102">
        <v>0</v>
      </c>
      <c r="BR102" t="s">
        <v>219</v>
      </c>
      <c r="BS102" t="s">
        <v>219</v>
      </c>
      <c r="BT102" t="s">
        <v>219</v>
      </c>
      <c r="BU102" t="s">
        <v>219</v>
      </c>
      <c r="BV102" t="s">
        <v>219</v>
      </c>
      <c r="BW102" t="s">
        <v>219</v>
      </c>
      <c r="BX102" t="s">
        <v>219</v>
      </c>
      <c r="BY102" t="s">
        <v>219</v>
      </c>
      <c r="BZ102" t="s">
        <v>219</v>
      </c>
      <c r="CA102" t="s">
        <v>219</v>
      </c>
      <c r="CB102" t="s">
        <v>219</v>
      </c>
      <c r="CC102" t="s">
        <v>219</v>
      </c>
      <c r="CD102" t="s">
        <v>219</v>
      </c>
      <c r="CE102" t="s">
        <v>219</v>
      </c>
      <c r="CF102" t="s">
        <v>219</v>
      </c>
      <c r="CG102" t="s">
        <v>219</v>
      </c>
      <c r="CH102" t="s">
        <v>219</v>
      </c>
      <c r="CI102" t="s">
        <v>219</v>
      </c>
      <c r="CJ102" t="s">
        <v>219</v>
      </c>
      <c r="CK102" t="s">
        <v>219</v>
      </c>
      <c r="CL102" t="s">
        <v>219</v>
      </c>
      <c r="CM102" t="s">
        <v>219</v>
      </c>
      <c r="CN102" t="s">
        <v>219</v>
      </c>
      <c r="CO102" t="s">
        <v>219</v>
      </c>
      <c r="CP102" t="s">
        <v>219</v>
      </c>
      <c r="CQ102" t="s">
        <v>219</v>
      </c>
      <c r="CR102" t="s">
        <v>219</v>
      </c>
      <c r="CS102" t="s">
        <v>219</v>
      </c>
      <c r="CT102" t="s">
        <v>219</v>
      </c>
      <c r="CU102" t="s">
        <v>219</v>
      </c>
      <c r="CV102" t="s">
        <v>219</v>
      </c>
      <c r="CW102" t="s">
        <v>219</v>
      </c>
      <c r="CX102" t="s">
        <v>219</v>
      </c>
      <c r="CY102">
        <v>0</v>
      </c>
      <c r="CZ102">
        <v>1</v>
      </c>
      <c r="DA102">
        <v>1</v>
      </c>
      <c r="DB102">
        <v>1</v>
      </c>
      <c r="DC102">
        <v>1</v>
      </c>
      <c r="DD102">
        <v>1</v>
      </c>
      <c r="DE102">
        <v>1</v>
      </c>
      <c r="DF102">
        <v>1</v>
      </c>
      <c r="DG102">
        <v>0</v>
      </c>
      <c r="DH102">
        <v>0</v>
      </c>
      <c r="DI102">
        <v>0</v>
      </c>
      <c r="DJ102" t="s">
        <v>219</v>
      </c>
      <c r="DK102" t="s">
        <v>219</v>
      </c>
      <c r="DL102" t="s">
        <v>219</v>
      </c>
      <c r="DM102" t="s">
        <v>219</v>
      </c>
      <c r="DN102" t="s">
        <v>219</v>
      </c>
      <c r="DO102" t="s">
        <v>219</v>
      </c>
      <c r="DP102" t="s">
        <v>219</v>
      </c>
      <c r="DQ102" t="s">
        <v>219</v>
      </c>
      <c r="DR102" t="s">
        <v>219</v>
      </c>
      <c r="DS102">
        <v>0</v>
      </c>
      <c r="DT102">
        <v>1</v>
      </c>
      <c r="DU102">
        <v>0</v>
      </c>
      <c r="DV102">
        <v>1</v>
      </c>
      <c r="DW102">
        <v>1</v>
      </c>
      <c r="DX102">
        <v>0</v>
      </c>
      <c r="DY102">
        <v>0</v>
      </c>
      <c r="DZ102">
        <v>0</v>
      </c>
      <c r="EA102">
        <v>0</v>
      </c>
      <c r="EB102">
        <v>1</v>
      </c>
      <c r="EC102">
        <v>1</v>
      </c>
      <c r="ED102">
        <v>0</v>
      </c>
      <c r="EE102" t="s">
        <v>219</v>
      </c>
      <c r="EF102" t="s">
        <v>219</v>
      </c>
      <c r="EG102" t="s">
        <v>219</v>
      </c>
      <c r="EH102" t="s">
        <v>219</v>
      </c>
      <c r="EI102" t="s">
        <v>219</v>
      </c>
      <c r="EJ102">
        <v>0</v>
      </c>
      <c r="EK102" t="s">
        <v>219</v>
      </c>
      <c r="EL102" t="s">
        <v>219</v>
      </c>
      <c r="EM102" t="s">
        <v>219</v>
      </c>
      <c r="EN102" t="s">
        <v>219</v>
      </c>
      <c r="EO102" t="s">
        <v>219</v>
      </c>
      <c r="EP102">
        <v>0</v>
      </c>
      <c r="EQ102" t="s">
        <v>219</v>
      </c>
      <c r="ER102" t="s">
        <v>219</v>
      </c>
      <c r="ES102" t="s">
        <v>219</v>
      </c>
      <c r="ET102" t="s">
        <v>219</v>
      </c>
      <c r="EU102" t="s">
        <v>219</v>
      </c>
      <c r="EV102">
        <v>1</v>
      </c>
      <c r="EW102">
        <v>0</v>
      </c>
      <c r="EX102">
        <v>1</v>
      </c>
      <c r="EY102">
        <v>1</v>
      </c>
      <c r="EZ102">
        <v>1</v>
      </c>
      <c r="FA102">
        <v>0</v>
      </c>
      <c r="FB102">
        <v>0</v>
      </c>
      <c r="FC102">
        <v>0</v>
      </c>
      <c r="FD102" t="s">
        <v>219</v>
      </c>
      <c r="FE102" t="s">
        <v>219</v>
      </c>
      <c r="FF102" t="s">
        <v>219</v>
      </c>
      <c r="FG102">
        <v>0</v>
      </c>
      <c r="FH102" t="s">
        <v>219</v>
      </c>
      <c r="FI102" t="s">
        <v>219</v>
      </c>
      <c r="FJ102" t="s">
        <v>219</v>
      </c>
      <c r="FK102" t="s">
        <v>219</v>
      </c>
      <c r="FL102" t="s">
        <v>219</v>
      </c>
      <c r="FM102" t="s">
        <v>219</v>
      </c>
      <c r="FN102">
        <v>0</v>
      </c>
      <c r="FO102">
        <v>0</v>
      </c>
      <c r="FP102" t="s">
        <v>219</v>
      </c>
      <c r="FQ102" t="s">
        <v>219</v>
      </c>
      <c r="FR102" t="s">
        <v>219</v>
      </c>
      <c r="FS102" t="s">
        <v>219</v>
      </c>
      <c r="FT102" t="s">
        <v>219</v>
      </c>
      <c r="FU102" t="s">
        <v>219</v>
      </c>
      <c r="FV102" t="s">
        <v>219</v>
      </c>
      <c r="FW102" t="s">
        <v>219</v>
      </c>
      <c r="FX102" t="s">
        <v>219</v>
      </c>
      <c r="FY102">
        <v>0</v>
      </c>
      <c r="FZ102">
        <v>0</v>
      </c>
      <c r="GA102" t="s">
        <v>219</v>
      </c>
      <c r="GB102" t="s">
        <v>219</v>
      </c>
      <c r="GC102" t="s">
        <v>219</v>
      </c>
      <c r="GD102" t="s">
        <v>219</v>
      </c>
      <c r="GE102" t="s">
        <v>219</v>
      </c>
      <c r="GF102" t="s">
        <v>219</v>
      </c>
      <c r="GG102" t="s">
        <v>219</v>
      </c>
      <c r="GH102" t="s">
        <v>219</v>
      </c>
      <c r="GI102" t="s">
        <v>219</v>
      </c>
      <c r="GJ102" t="s">
        <v>219</v>
      </c>
      <c r="GK102" t="s">
        <v>219</v>
      </c>
      <c r="GL102" t="s">
        <v>219</v>
      </c>
      <c r="GM102" t="s">
        <v>219</v>
      </c>
      <c r="GN102" t="s">
        <v>219</v>
      </c>
      <c r="GO102" t="s">
        <v>219</v>
      </c>
      <c r="GP102" t="s">
        <v>219</v>
      </c>
      <c r="GQ102" t="s">
        <v>219</v>
      </c>
      <c r="GR102" t="s">
        <v>219</v>
      </c>
      <c r="GS102" t="s">
        <v>219</v>
      </c>
      <c r="GT102" t="s">
        <v>219</v>
      </c>
      <c r="GU102" t="s">
        <v>219</v>
      </c>
      <c r="GV102" t="s">
        <v>219</v>
      </c>
      <c r="GW102" t="s">
        <v>219</v>
      </c>
      <c r="GX102" t="s">
        <v>219</v>
      </c>
      <c r="GY102" t="s">
        <v>219</v>
      </c>
      <c r="GZ102" t="s">
        <v>219</v>
      </c>
      <c r="HA102" t="s">
        <v>219</v>
      </c>
      <c r="HB102" t="s">
        <v>219</v>
      </c>
      <c r="HC102" t="s">
        <v>219</v>
      </c>
      <c r="HD102" t="s">
        <v>219</v>
      </c>
      <c r="HE102" t="s">
        <v>219</v>
      </c>
      <c r="HF102" t="s">
        <v>219</v>
      </c>
      <c r="HG102" t="s">
        <v>219</v>
      </c>
      <c r="HH102" t="s">
        <v>219</v>
      </c>
      <c r="HI102" t="s">
        <v>219</v>
      </c>
      <c r="HJ102">
        <v>0</v>
      </c>
    </row>
    <row r="103" spans="1:218">
      <c r="A103" t="s">
        <v>238</v>
      </c>
      <c r="B103" s="1">
        <v>43831</v>
      </c>
      <c r="C103" s="1">
        <v>44012</v>
      </c>
      <c r="D103">
        <v>0</v>
      </c>
      <c r="E103">
        <v>1</v>
      </c>
      <c r="F103">
        <v>0</v>
      </c>
      <c r="G103">
        <v>0</v>
      </c>
      <c r="H103">
        <v>1</v>
      </c>
      <c r="I103">
        <v>0</v>
      </c>
      <c r="J103">
        <v>1</v>
      </c>
      <c r="K103">
        <v>0</v>
      </c>
      <c r="L103">
        <v>0</v>
      </c>
      <c r="M103">
        <v>0</v>
      </c>
      <c r="N103">
        <v>1</v>
      </c>
      <c r="O103">
        <v>0</v>
      </c>
      <c r="P103">
        <v>0</v>
      </c>
      <c r="Q103">
        <v>0</v>
      </c>
      <c r="R103">
        <v>0</v>
      </c>
      <c r="S103">
        <v>0</v>
      </c>
      <c r="T103">
        <v>0</v>
      </c>
      <c r="U103" t="s">
        <v>219</v>
      </c>
      <c r="V103" t="s">
        <v>219</v>
      </c>
      <c r="W103" t="s">
        <v>219</v>
      </c>
      <c r="X103" t="s">
        <v>219</v>
      </c>
      <c r="Y103" t="s">
        <v>219</v>
      </c>
      <c r="Z103" t="s">
        <v>219</v>
      </c>
      <c r="AA103" t="s">
        <v>219</v>
      </c>
      <c r="AB103">
        <v>0</v>
      </c>
      <c r="AC103">
        <v>1</v>
      </c>
      <c r="AD103">
        <v>1</v>
      </c>
      <c r="AE103">
        <v>1</v>
      </c>
      <c r="AF103">
        <v>0</v>
      </c>
      <c r="AG103">
        <v>1</v>
      </c>
      <c r="AH103">
        <v>0</v>
      </c>
      <c r="AI103">
        <v>1</v>
      </c>
      <c r="AJ103">
        <v>0</v>
      </c>
      <c r="AK103">
        <v>0</v>
      </c>
      <c r="AL103">
        <v>1</v>
      </c>
      <c r="AM103">
        <v>1</v>
      </c>
      <c r="AN103">
        <v>1</v>
      </c>
      <c r="AO103">
        <v>1</v>
      </c>
      <c r="AP103">
        <v>0</v>
      </c>
      <c r="AQ103">
        <v>0</v>
      </c>
      <c r="AR103">
        <v>0</v>
      </c>
      <c r="AS103">
        <v>0</v>
      </c>
      <c r="AT103">
        <v>0</v>
      </c>
      <c r="AU103">
        <v>0</v>
      </c>
      <c r="AV103" t="s">
        <v>219</v>
      </c>
      <c r="AW103" t="s">
        <v>219</v>
      </c>
      <c r="AX103">
        <v>0</v>
      </c>
      <c r="AY103" t="s">
        <v>219</v>
      </c>
      <c r="AZ103" t="s">
        <v>219</v>
      </c>
      <c r="BA103" t="s">
        <v>219</v>
      </c>
      <c r="BB103" t="s">
        <v>219</v>
      </c>
      <c r="BC103" t="s">
        <v>219</v>
      </c>
      <c r="BD103" t="s">
        <v>219</v>
      </c>
      <c r="BE103" t="s">
        <v>219</v>
      </c>
      <c r="BF103" t="s">
        <v>219</v>
      </c>
      <c r="BG103" t="s">
        <v>219</v>
      </c>
      <c r="BH103">
        <v>0</v>
      </c>
      <c r="BI103">
        <v>0</v>
      </c>
      <c r="BJ103" t="s">
        <v>219</v>
      </c>
      <c r="BK103" t="s">
        <v>219</v>
      </c>
      <c r="BL103" t="s">
        <v>219</v>
      </c>
      <c r="BM103" t="s">
        <v>219</v>
      </c>
      <c r="BN103" t="s">
        <v>219</v>
      </c>
      <c r="BO103" t="s">
        <v>219</v>
      </c>
      <c r="BP103">
        <v>0</v>
      </c>
      <c r="BQ103">
        <v>0</v>
      </c>
      <c r="BR103" t="s">
        <v>219</v>
      </c>
      <c r="BS103" t="s">
        <v>219</v>
      </c>
      <c r="BT103" t="s">
        <v>219</v>
      </c>
      <c r="BU103" t="s">
        <v>219</v>
      </c>
      <c r="BV103" t="s">
        <v>219</v>
      </c>
      <c r="BW103" t="s">
        <v>219</v>
      </c>
      <c r="BX103" t="s">
        <v>219</v>
      </c>
      <c r="BY103" t="s">
        <v>219</v>
      </c>
      <c r="BZ103" t="s">
        <v>219</v>
      </c>
      <c r="CA103" t="s">
        <v>219</v>
      </c>
      <c r="CB103" t="s">
        <v>219</v>
      </c>
      <c r="CC103" t="s">
        <v>219</v>
      </c>
      <c r="CD103" t="s">
        <v>219</v>
      </c>
      <c r="CE103" t="s">
        <v>219</v>
      </c>
      <c r="CF103" t="s">
        <v>219</v>
      </c>
      <c r="CG103" t="s">
        <v>219</v>
      </c>
      <c r="CH103" t="s">
        <v>219</v>
      </c>
      <c r="CI103" t="s">
        <v>219</v>
      </c>
      <c r="CJ103" t="s">
        <v>219</v>
      </c>
      <c r="CK103" t="s">
        <v>219</v>
      </c>
      <c r="CL103" t="s">
        <v>219</v>
      </c>
      <c r="CM103" t="s">
        <v>219</v>
      </c>
      <c r="CN103" t="s">
        <v>219</v>
      </c>
      <c r="CO103" t="s">
        <v>219</v>
      </c>
      <c r="CP103" t="s">
        <v>219</v>
      </c>
      <c r="CQ103" t="s">
        <v>219</v>
      </c>
      <c r="CR103" t="s">
        <v>219</v>
      </c>
      <c r="CS103" t="s">
        <v>219</v>
      </c>
      <c r="CT103" t="s">
        <v>219</v>
      </c>
      <c r="CU103" t="s">
        <v>219</v>
      </c>
      <c r="CV103" t="s">
        <v>219</v>
      </c>
      <c r="CW103" t="s">
        <v>219</v>
      </c>
      <c r="CX103" t="s">
        <v>219</v>
      </c>
      <c r="CY103">
        <v>0</v>
      </c>
      <c r="CZ103">
        <v>1</v>
      </c>
      <c r="DA103">
        <v>1</v>
      </c>
      <c r="DB103">
        <v>1</v>
      </c>
      <c r="DC103">
        <v>1</v>
      </c>
      <c r="DD103">
        <v>1</v>
      </c>
      <c r="DE103">
        <v>1</v>
      </c>
      <c r="DF103">
        <v>1</v>
      </c>
      <c r="DG103">
        <v>0</v>
      </c>
      <c r="DH103">
        <v>0</v>
      </c>
      <c r="DI103">
        <v>0</v>
      </c>
      <c r="DJ103" t="s">
        <v>219</v>
      </c>
      <c r="DK103" t="s">
        <v>219</v>
      </c>
      <c r="DL103" t="s">
        <v>219</v>
      </c>
      <c r="DM103" t="s">
        <v>219</v>
      </c>
      <c r="DN103" t="s">
        <v>219</v>
      </c>
      <c r="DO103" t="s">
        <v>219</v>
      </c>
      <c r="DP103" t="s">
        <v>219</v>
      </c>
      <c r="DQ103" t="s">
        <v>219</v>
      </c>
      <c r="DR103" t="s">
        <v>219</v>
      </c>
      <c r="DS103">
        <v>0</v>
      </c>
      <c r="DT103">
        <v>1</v>
      </c>
      <c r="DU103">
        <v>0</v>
      </c>
      <c r="DV103">
        <v>1</v>
      </c>
      <c r="DW103">
        <v>1</v>
      </c>
      <c r="DX103">
        <v>0</v>
      </c>
      <c r="DY103">
        <v>0</v>
      </c>
      <c r="DZ103">
        <v>0</v>
      </c>
      <c r="EA103">
        <v>0</v>
      </c>
      <c r="EB103">
        <v>1</v>
      </c>
      <c r="EC103">
        <v>1</v>
      </c>
      <c r="ED103">
        <v>0</v>
      </c>
      <c r="EE103" t="s">
        <v>219</v>
      </c>
      <c r="EF103" t="s">
        <v>219</v>
      </c>
      <c r="EG103" t="s">
        <v>219</v>
      </c>
      <c r="EH103" t="s">
        <v>219</v>
      </c>
      <c r="EI103" t="s">
        <v>219</v>
      </c>
      <c r="EJ103">
        <v>0</v>
      </c>
      <c r="EK103" t="s">
        <v>219</v>
      </c>
      <c r="EL103" t="s">
        <v>219</v>
      </c>
      <c r="EM103" t="s">
        <v>219</v>
      </c>
      <c r="EN103" t="s">
        <v>219</v>
      </c>
      <c r="EO103" t="s">
        <v>219</v>
      </c>
      <c r="EP103">
        <v>0</v>
      </c>
      <c r="EQ103" t="s">
        <v>219</v>
      </c>
      <c r="ER103" t="s">
        <v>219</v>
      </c>
      <c r="ES103" t="s">
        <v>219</v>
      </c>
      <c r="ET103" t="s">
        <v>219</v>
      </c>
      <c r="EU103" t="s">
        <v>219</v>
      </c>
      <c r="EV103">
        <v>1</v>
      </c>
      <c r="EW103">
        <v>0</v>
      </c>
      <c r="EX103">
        <v>1</v>
      </c>
      <c r="EY103">
        <v>1</v>
      </c>
      <c r="EZ103">
        <v>1</v>
      </c>
      <c r="FA103">
        <v>0</v>
      </c>
      <c r="FB103">
        <v>0</v>
      </c>
      <c r="FC103">
        <v>0</v>
      </c>
      <c r="FD103" t="s">
        <v>219</v>
      </c>
      <c r="FE103" t="s">
        <v>219</v>
      </c>
      <c r="FF103" t="s">
        <v>219</v>
      </c>
      <c r="FG103">
        <v>0</v>
      </c>
      <c r="FH103" t="s">
        <v>219</v>
      </c>
      <c r="FI103" t="s">
        <v>219</v>
      </c>
      <c r="FJ103" t="s">
        <v>219</v>
      </c>
      <c r="FK103" t="s">
        <v>219</v>
      </c>
      <c r="FL103" t="s">
        <v>219</v>
      </c>
      <c r="FM103" t="s">
        <v>219</v>
      </c>
      <c r="FN103">
        <v>0</v>
      </c>
      <c r="FO103">
        <v>0</v>
      </c>
      <c r="FP103" t="s">
        <v>219</v>
      </c>
      <c r="FQ103" t="s">
        <v>219</v>
      </c>
      <c r="FR103" t="s">
        <v>219</v>
      </c>
      <c r="FS103" t="s">
        <v>219</v>
      </c>
      <c r="FT103" t="s">
        <v>219</v>
      </c>
      <c r="FU103" t="s">
        <v>219</v>
      </c>
      <c r="FV103" t="s">
        <v>219</v>
      </c>
      <c r="FW103" t="s">
        <v>219</v>
      </c>
      <c r="FX103" t="s">
        <v>219</v>
      </c>
      <c r="FY103">
        <v>0</v>
      </c>
      <c r="FZ103">
        <v>0</v>
      </c>
      <c r="GA103" t="s">
        <v>219</v>
      </c>
      <c r="GB103" t="s">
        <v>219</v>
      </c>
      <c r="GC103" t="s">
        <v>219</v>
      </c>
      <c r="GD103" t="s">
        <v>219</v>
      </c>
      <c r="GE103" t="s">
        <v>219</v>
      </c>
      <c r="GF103" t="s">
        <v>219</v>
      </c>
      <c r="GG103" t="s">
        <v>219</v>
      </c>
      <c r="GH103" t="s">
        <v>219</v>
      </c>
      <c r="GI103" t="s">
        <v>219</v>
      </c>
      <c r="GJ103" t="s">
        <v>219</v>
      </c>
      <c r="GK103" t="s">
        <v>219</v>
      </c>
      <c r="GL103" t="s">
        <v>219</v>
      </c>
      <c r="GM103" t="s">
        <v>219</v>
      </c>
      <c r="GN103" t="s">
        <v>219</v>
      </c>
      <c r="GO103" t="s">
        <v>219</v>
      </c>
      <c r="GP103" t="s">
        <v>219</v>
      </c>
      <c r="GQ103" t="s">
        <v>219</v>
      </c>
      <c r="GR103" t="s">
        <v>219</v>
      </c>
      <c r="GS103" t="s">
        <v>219</v>
      </c>
      <c r="GT103" t="s">
        <v>219</v>
      </c>
      <c r="GU103" t="s">
        <v>219</v>
      </c>
      <c r="GV103" t="s">
        <v>219</v>
      </c>
      <c r="GW103" t="s">
        <v>219</v>
      </c>
      <c r="GX103" t="s">
        <v>219</v>
      </c>
      <c r="GY103" t="s">
        <v>219</v>
      </c>
      <c r="GZ103" t="s">
        <v>219</v>
      </c>
      <c r="HA103" t="s">
        <v>219</v>
      </c>
      <c r="HB103" t="s">
        <v>219</v>
      </c>
      <c r="HC103" t="s">
        <v>219</v>
      </c>
      <c r="HD103" t="s">
        <v>219</v>
      </c>
      <c r="HE103" t="s">
        <v>219</v>
      </c>
      <c r="HF103" t="s">
        <v>219</v>
      </c>
      <c r="HG103" t="s">
        <v>219</v>
      </c>
      <c r="HH103" t="s">
        <v>219</v>
      </c>
      <c r="HI103" t="s">
        <v>219</v>
      </c>
      <c r="HJ103">
        <v>0</v>
      </c>
    </row>
    <row r="104" spans="1:218">
      <c r="A104" t="s">
        <v>238</v>
      </c>
      <c r="B104" s="1">
        <v>44013</v>
      </c>
      <c r="C104" s="1">
        <v>44104</v>
      </c>
      <c r="D104">
        <v>0</v>
      </c>
      <c r="E104">
        <v>1</v>
      </c>
      <c r="F104">
        <v>0</v>
      </c>
      <c r="G104">
        <v>0</v>
      </c>
      <c r="H104">
        <v>1</v>
      </c>
      <c r="I104">
        <v>0</v>
      </c>
      <c r="J104">
        <v>1</v>
      </c>
      <c r="K104">
        <v>0</v>
      </c>
      <c r="L104">
        <v>0</v>
      </c>
      <c r="M104">
        <v>0</v>
      </c>
      <c r="N104">
        <v>1</v>
      </c>
      <c r="O104">
        <v>0</v>
      </c>
      <c r="P104">
        <v>0</v>
      </c>
      <c r="Q104">
        <v>0</v>
      </c>
      <c r="R104">
        <v>0</v>
      </c>
      <c r="S104">
        <v>0</v>
      </c>
      <c r="T104">
        <v>0</v>
      </c>
      <c r="U104" t="s">
        <v>219</v>
      </c>
      <c r="V104" t="s">
        <v>219</v>
      </c>
      <c r="W104" t="s">
        <v>219</v>
      </c>
      <c r="X104" t="s">
        <v>219</v>
      </c>
      <c r="Y104" t="s">
        <v>219</v>
      </c>
      <c r="Z104" t="s">
        <v>219</v>
      </c>
      <c r="AA104" t="s">
        <v>219</v>
      </c>
      <c r="AB104">
        <v>0</v>
      </c>
      <c r="AC104">
        <v>1</v>
      </c>
      <c r="AD104">
        <v>1</v>
      </c>
      <c r="AE104">
        <v>1</v>
      </c>
      <c r="AF104">
        <v>0</v>
      </c>
      <c r="AG104">
        <v>1</v>
      </c>
      <c r="AH104">
        <v>0</v>
      </c>
      <c r="AI104">
        <v>1</v>
      </c>
      <c r="AJ104">
        <v>0</v>
      </c>
      <c r="AK104">
        <v>0</v>
      </c>
      <c r="AL104">
        <v>1</v>
      </c>
      <c r="AM104">
        <v>1</v>
      </c>
      <c r="AN104">
        <v>1</v>
      </c>
      <c r="AO104">
        <v>1</v>
      </c>
      <c r="AP104">
        <v>0</v>
      </c>
      <c r="AQ104">
        <v>0</v>
      </c>
      <c r="AR104">
        <v>0</v>
      </c>
      <c r="AS104">
        <v>0</v>
      </c>
      <c r="AT104">
        <v>0</v>
      </c>
      <c r="AU104">
        <v>0</v>
      </c>
      <c r="AV104" t="s">
        <v>219</v>
      </c>
      <c r="AW104" t="s">
        <v>219</v>
      </c>
      <c r="AX104">
        <v>0</v>
      </c>
      <c r="AY104" t="s">
        <v>219</v>
      </c>
      <c r="AZ104" t="s">
        <v>219</v>
      </c>
      <c r="BA104" t="s">
        <v>219</v>
      </c>
      <c r="BB104" t="s">
        <v>219</v>
      </c>
      <c r="BC104" t="s">
        <v>219</v>
      </c>
      <c r="BD104" t="s">
        <v>219</v>
      </c>
      <c r="BE104" t="s">
        <v>219</v>
      </c>
      <c r="BF104" t="s">
        <v>219</v>
      </c>
      <c r="BG104" t="s">
        <v>219</v>
      </c>
      <c r="BH104">
        <v>0</v>
      </c>
      <c r="BI104">
        <v>0</v>
      </c>
      <c r="BJ104" t="s">
        <v>219</v>
      </c>
      <c r="BK104" t="s">
        <v>219</v>
      </c>
      <c r="BL104" t="s">
        <v>219</v>
      </c>
      <c r="BM104" t="s">
        <v>219</v>
      </c>
      <c r="BN104" t="s">
        <v>219</v>
      </c>
      <c r="BO104" t="s">
        <v>219</v>
      </c>
      <c r="BP104">
        <v>0</v>
      </c>
      <c r="BQ104">
        <v>0</v>
      </c>
      <c r="BR104" t="s">
        <v>219</v>
      </c>
      <c r="BS104" t="s">
        <v>219</v>
      </c>
      <c r="BT104" t="s">
        <v>219</v>
      </c>
      <c r="BU104" t="s">
        <v>219</v>
      </c>
      <c r="BV104" t="s">
        <v>219</v>
      </c>
      <c r="BW104" t="s">
        <v>219</v>
      </c>
      <c r="BX104" t="s">
        <v>219</v>
      </c>
      <c r="BY104" t="s">
        <v>219</v>
      </c>
      <c r="BZ104" t="s">
        <v>219</v>
      </c>
      <c r="CA104" t="s">
        <v>219</v>
      </c>
      <c r="CB104" t="s">
        <v>219</v>
      </c>
      <c r="CC104" t="s">
        <v>219</v>
      </c>
      <c r="CD104" t="s">
        <v>219</v>
      </c>
      <c r="CE104" t="s">
        <v>219</v>
      </c>
      <c r="CF104" t="s">
        <v>219</v>
      </c>
      <c r="CG104" t="s">
        <v>219</v>
      </c>
      <c r="CH104" t="s">
        <v>219</v>
      </c>
      <c r="CI104" t="s">
        <v>219</v>
      </c>
      <c r="CJ104" t="s">
        <v>219</v>
      </c>
      <c r="CK104" t="s">
        <v>219</v>
      </c>
      <c r="CL104" t="s">
        <v>219</v>
      </c>
      <c r="CM104" t="s">
        <v>219</v>
      </c>
      <c r="CN104" t="s">
        <v>219</v>
      </c>
      <c r="CO104" t="s">
        <v>219</v>
      </c>
      <c r="CP104" t="s">
        <v>219</v>
      </c>
      <c r="CQ104" t="s">
        <v>219</v>
      </c>
      <c r="CR104" t="s">
        <v>219</v>
      </c>
      <c r="CS104" t="s">
        <v>219</v>
      </c>
      <c r="CT104" t="s">
        <v>219</v>
      </c>
      <c r="CU104" t="s">
        <v>219</v>
      </c>
      <c r="CV104" t="s">
        <v>219</v>
      </c>
      <c r="CW104" t="s">
        <v>219</v>
      </c>
      <c r="CX104" t="s">
        <v>219</v>
      </c>
      <c r="CY104">
        <v>0</v>
      </c>
      <c r="CZ104">
        <v>1</v>
      </c>
      <c r="DA104">
        <v>1</v>
      </c>
      <c r="DB104">
        <v>1</v>
      </c>
      <c r="DC104">
        <v>1</v>
      </c>
      <c r="DD104">
        <v>1</v>
      </c>
      <c r="DE104">
        <v>1</v>
      </c>
      <c r="DF104">
        <v>1</v>
      </c>
      <c r="DG104">
        <v>0</v>
      </c>
      <c r="DH104">
        <v>0</v>
      </c>
      <c r="DI104">
        <v>0</v>
      </c>
      <c r="DJ104" t="s">
        <v>219</v>
      </c>
      <c r="DK104" t="s">
        <v>219</v>
      </c>
      <c r="DL104" t="s">
        <v>219</v>
      </c>
      <c r="DM104" t="s">
        <v>219</v>
      </c>
      <c r="DN104" t="s">
        <v>219</v>
      </c>
      <c r="DO104" t="s">
        <v>219</v>
      </c>
      <c r="DP104" t="s">
        <v>219</v>
      </c>
      <c r="DQ104" t="s">
        <v>219</v>
      </c>
      <c r="DR104" t="s">
        <v>219</v>
      </c>
      <c r="DS104">
        <v>0</v>
      </c>
      <c r="DT104">
        <v>1</v>
      </c>
      <c r="DU104">
        <v>0</v>
      </c>
      <c r="DV104">
        <v>1</v>
      </c>
      <c r="DW104">
        <v>1</v>
      </c>
      <c r="DX104">
        <v>0</v>
      </c>
      <c r="DY104">
        <v>0</v>
      </c>
      <c r="DZ104">
        <v>0</v>
      </c>
      <c r="EA104">
        <v>0</v>
      </c>
      <c r="EB104">
        <v>1</v>
      </c>
      <c r="EC104">
        <v>1</v>
      </c>
      <c r="ED104">
        <v>0</v>
      </c>
      <c r="EE104" t="s">
        <v>219</v>
      </c>
      <c r="EF104" t="s">
        <v>219</v>
      </c>
      <c r="EG104" t="s">
        <v>219</v>
      </c>
      <c r="EH104" t="s">
        <v>219</v>
      </c>
      <c r="EI104" t="s">
        <v>219</v>
      </c>
      <c r="EJ104">
        <v>0</v>
      </c>
      <c r="EK104" t="s">
        <v>219</v>
      </c>
      <c r="EL104" t="s">
        <v>219</v>
      </c>
      <c r="EM104" t="s">
        <v>219</v>
      </c>
      <c r="EN104" t="s">
        <v>219</v>
      </c>
      <c r="EO104" t="s">
        <v>219</v>
      </c>
      <c r="EP104">
        <v>0</v>
      </c>
      <c r="EQ104" t="s">
        <v>219</v>
      </c>
      <c r="ER104" t="s">
        <v>219</v>
      </c>
      <c r="ES104" t="s">
        <v>219</v>
      </c>
      <c r="ET104" t="s">
        <v>219</v>
      </c>
      <c r="EU104" t="s">
        <v>219</v>
      </c>
      <c r="EV104">
        <v>1</v>
      </c>
      <c r="EW104">
        <v>0</v>
      </c>
      <c r="EX104">
        <v>1</v>
      </c>
      <c r="EY104">
        <v>1</v>
      </c>
      <c r="EZ104">
        <v>1</v>
      </c>
      <c r="FA104">
        <v>0</v>
      </c>
      <c r="FB104">
        <v>0</v>
      </c>
      <c r="FC104">
        <v>0</v>
      </c>
      <c r="FD104" t="s">
        <v>219</v>
      </c>
      <c r="FE104" t="s">
        <v>219</v>
      </c>
      <c r="FF104" t="s">
        <v>219</v>
      </c>
      <c r="FG104">
        <v>0</v>
      </c>
      <c r="FH104" t="s">
        <v>219</v>
      </c>
      <c r="FI104" t="s">
        <v>219</v>
      </c>
      <c r="FJ104" t="s">
        <v>219</v>
      </c>
      <c r="FK104" t="s">
        <v>219</v>
      </c>
      <c r="FL104" t="s">
        <v>219</v>
      </c>
      <c r="FM104" t="s">
        <v>219</v>
      </c>
      <c r="FN104">
        <v>0</v>
      </c>
      <c r="FO104">
        <v>0</v>
      </c>
      <c r="FP104" t="s">
        <v>219</v>
      </c>
      <c r="FQ104" t="s">
        <v>219</v>
      </c>
      <c r="FR104" t="s">
        <v>219</v>
      </c>
      <c r="FS104" t="s">
        <v>219</v>
      </c>
      <c r="FT104" t="s">
        <v>219</v>
      </c>
      <c r="FU104" t="s">
        <v>219</v>
      </c>
      <c r="FV104" t="s">
        <v>219</v>
      </c>
      <c r="FW104" t="s">
        <v>219</v>
      </c>
      <c r="FX104" t="s">
        <v>219</v>
      </c>
      <c r="FY104">
        <v>0</v>
      </c>
      <c r="FZ104">
        <v>0</v>
      </c>
      <c r="GA104" t="s">
        <v>219</v>
      </c>
      <c r="GB104" t="s">
        <v>219</v>
      </c>
      <c r="GC104" t="s">
        <v>219</v>
      </c>
      <c r="GD104" t="s">
        <v>219</v>
      </c>
      <c r="GE104" t="s">
        <v>219</v>
      </c>
      <c r="GF104" t="s">
        <v>219</v>
      </c>
      <c r="GG104" t="s">
        <v>219</v>
      </c>
      <c r="GH104" t="s">
        <v>219</v>
      </c>
      <c r="GI104" t="s">
        <v>219</v>
      </c>
      <c r="GJ104" t="s">
        <v>219</v>
      </c>
      <c r="GK104" t="s">
        <v>219</v>
      </c>
      <c r="GL104" t="s">
        <v>219</v>
      </c>
      <c r="GM104" t="s">
        <v>219</v>
      </c>
      <c r="GN104" t="s">
        <v>219</v>
      </c>
      <c r="GO104" t="s">
        <v>219</v>
      </c>
      <c r="GP104" t="s">
        <v>219</v>
      </c>
      <c r="GQ104" t="s">
        <v>219</v>
      </c>
      <c r="GR104" t="s">
        <v>219</v>
      </c>
      <c r="GS104" t="s">
        <v>219</v>
      </c>
      <c r="GT104" t="s">
        <v>219</v>
      </c>
      <c r="GU104" t="s">
        <v>219</v>
      </c>
      <c r="GV104" t="s">
        <v>219</v>
      </c>
      <c r="GW104" t="s">
        <v>219</v>
      </c>
      <c r="GX104" t="s">
        <v>219</v>
      </c>
      <c r="GY104" t="s">
        <v>219</v>
      </c>
      <c r="GZ104" t="s">
        <v>219</v>
      </c>
      <c r="HA104" t="s">
        <v>219</v>
      </c>
      <c r="HB104" t="s">
        <v>219</v>
      </c>
      <c r="HC104" t="s">
        <v>219</v>
      </c>
      <c r="HD104" t="s">
        <v>219</v>
      </c>
      <c r="HE104" t="s">
        <v>219</v>
      </c>
      <c r="HF104" t="s">
        <v>219</v>
      </c>
      <c r="HG104" t="s">
        <v>219</v>
      </c>
      <c r="HH104" t="s">
        <v>219</v>
      </c>
      <c r="HI104" t="s">
        <v>219</v>
      </c>
      <c r="HJ104">
        <v>0</v>
      </c>
    </row>
    <row r="105" spans="1:218">
      <c r="A105" t="s">
        <v>238</v>
      </c>
      <c r="B105" s="1">
        <v>44105</v>
      </c>
      <c r="C105" s="1">
        <v>44345</v>
      </c>
      <c r="D105">
        <v>0</v>
      </c>
      <c r="E105">
        <v>1</v>
      </c>
      <c r="F105">
        <v>0</v>
      </c>
      <c r="G105">
        <v>0</v>
      </c>
      <c r="H105">
        <v>1</v>
      </c>
      <c r="I105">
        <v>0</v>
      </c>
      <c r="J105">
        <v>1</v>
      </c>
      <c r="K105">
        <v>0</v>
      </c>
      <c r="L105">
        <v>0</v>
      </c>
      <c r="M105">
        <v>0</v>
      </c>
      <c r="N105">
        <v>1</v>
      </c>
      <c r="O105">
        <v>0</v>
      </c>
      <c r="P105">
        <v>0</v>
      </c>
      <c r="Q105">
        <v>0</v>
      </c>
      <c r="R105">
        <v>0</v>
      </c>
      <c r="S105">
        <v>0</v>
      </c>
      <c r="T105">
        <v>0</v>
      </c>
      <c r="U105" t="s">
        <v>219</v>
      </c>
      <c r="V105" t="s">
        <v>219</v>
      </c>
      <c r="W105" t="s">
        <v>219</v>
      </c>
      <c r="X105" t="s">
        <v>219</v>
      </c>
      <c r="Y105" t="s">
        <v>219</v>
      </c>
      <c r="Z105" t="s">
        <v>219</v>
      </c>
      <c r="AA105" t="s">
        <v>219</v>
      </c>
      <c r="AB105">
        <v>0</v>
      </c>
      <c r="AC105">
        <v>1</v>
      </c>
      <c r="AD105">
        <v>1</v>
      </c>
      <c r="AE105">
        <v>1</v>
      </c>
      <c r="AF105">
        <v>0</v>
      </c>
      <c r="AG105">
        <v>1</v>
      </c>
      <c r="AH105">
        <v>0</v>
      </c>
      <c r="AI105">
        <v>1</v>
      </c>
      <c r="AJ105">
        <v>0</v>
      </c>
      <c r="AK105">
        <v>0</v>
      </c>
      <c r="AL105">
        <v>1</v>
      </c>
      <c r="AM105">
        <v>1</v>
      </c>
      <c r="AN105">
        <v>1</v>
      </c>
      <c r="AO105">
        <v>1</v>
      </c>
      <c r="AP105">
        <v>0</v>
      </c>
      <c r="AQ105">
        <v>0</v>
      </c>
      <c r="AR105">
        <v>0</v>
      </c>
      <c r="AS105">
        <v>0</v>
      </c>
      <c r="AT105">
        <v>0</v>
      </c>
      <c r="AU105">
        <v>0</v>
      </c>
      <c r="AV105" t="s">
        <v>219</v>
      </c>
      <c r="AW105" t="s">
        <v>219</v>
      </c>
      <c r="AX105">
        <v>0</v>
      </c>
      <c r="AY105" t="s">
        <v>219</v>
      </c>
      <c r="AZ105" t="s">
        <v>219</v>
      </c>
      <c r="BA105" t="s">
        <v>219</v>
      </c>
      <c r="BB105" t="s">
        <v>219</v>
      </c>
      <c r="BC105" t="s">
        <v>219</v>
      </c>
      <c r="BD105" t="s">
        <v>219</v>
      </c>
      <c r="BE105" t="s">
        <v>219</v>
      </c>
      <c r="BF105" t="s">
        <v>219</v>
      </c>
      <c r="BG105" t="s">
        <v>219</v>
      </c>
      <c r="BH105">
        <v>0</v>
      </c>
      <c r="BI105">
        <v>0</v>
      </c>
      <c r="BJ105" t="s">
        <v>219</v>
      </c>
      <c r="BK105" t="s">
        <v>219</v>
      </c>
      <c r="BL105" t="s">
        <v>219</v>
      </c>
      <c r="BM105" t="s">
        <v>219</v>
      </c>
      <c r="BN105" t="s">
        <v>219</v>
      </c>
      <c r="BO105" t="s">
        <v>219</v>
      </c>
      <c r="BP105">
        <v>0</v>
      </c>
      <c r="BQ105">
        <v>0</v>
      </c>
      <c r="BR105" t="s">
        <v>219</v>
      </c>
      <c r="BS105" t="s">
        <v>219</v>
      </c>
      <c r="BT105" t="s">
        <v>219</v>
      </c>
      <c r="BU105" t="s">
        <v>219</v>
      </c>
      <c r="BV105" t="s">
        <v>219</v>
      </c>
      <c r="BW105" t="s">
        <v>219</v>
      </c>
      <c r="BX105" t="s">
        <v>219</v>
      </c>
      <c r="BY105" t="s">
        <v>219</v>
      </c>
      <c r="BZ105" t="s">
        <v>219</v>
      </c>
      <c r="CA105" t="s">
        <v>219</v>
      </c>
      <c r="CB105" t="s">
        <v>219</v>
      </c>
      <c r="CC105" t="s">
        <v>219</v>
      </c>
      <c r="CD105" t="s">
        <v>219</v>
      </c>
      <c r="CE105" t="s">
        <v>219</v>
      </c>
      <c r="CF105" t="s">
        <v>219</v>
      </c>
      <c r="CG105" t="s">
        <v>219</v>
      </c>
      <c r="CH105" t="s">
        <v>219</v>
      </c>
      <c r="CI105" t="s">
        <v>219</v>
      </c>
      <c r="CJ105" t="s">
        <v>219</v>
      </c>
      <c r="CK105" t="s">
        <v>219</v>
      </c>
      <c r="CL105" t="s">
        <v>219</v>
      </c>
      <c r="CM105" t="s">
        <v>219</v>
      </c>
      <c r="CN105" t="s">
        <v>219</v>
      </c>
      <c r="CO105" t="s">
        <v>219</v>
      </c>
      <c r="CP105" t="s">
        <v>219</v>
      </c>
      <c r="CQ105" t="s">
        <v>219</v>
      </c>
      <c r="CR105" t="s">
        <v>219</v>
      </c>
      <c r="CS105" t="s">
        <v>219</v>
      </c>
      <c r="CT105" t="s">
        <v>219</v>
      </c>
      <c r="CU105" t="s">
        <v>219</v>
      </c>
      <c r="CV105" t="s">
        <v>219</v>
      </c>
      <c r="CW105" t="s">
        <v>219</v>
      </c>
      <c r="CX105" t="s">
        <v>219</v>
      </c>
      <c r="CY105">
        <v>0</v>
      </c>
      <c r="CZ105">
        <v>1</v>
      </c>
      <c r="DA105">
        <v>1</v>
      </c>
      <c r="DB105">
        <v>1</v>
      </c>
      <c r="DC105">
        <v>1</v>
      </c>
      <c r="DD105">
        <v>1</v>
      </c>
      <c r="DE105">
        <v>1</v>
      </c>
      <c r="DF105">
        <v>1</v>
      </c>
      <c r="DG105">
        <v>0</v>
      </c>
      <c r="DH105">
        <v>0</v>
      </c>
      <c r="DI105">
        <v>0</v>
      </c>
      <c r="DJ105" t="s">
        <v>219</v>
      </c>
      <c r="DK105" t="s">
        <v>219</v>
      </c>
      <c r="DL105" t="s">
        <v>219</v>
      </c>
      <c r="DM105" t="s">
        <v>219</v>
      </c>
      <c r="DN105" t="s">
        <v>219</v>
      </c>
      <c r="DO105" t="s">
        <v>219</v>
      </c>
      <c r="DP105" t="s">
        <v>219</v>
      </c>
      <c r="DQ105" t="s">
        <v>219</v>
      </c>
      <c r="DR105" t="s">
        <v>219</v>
      </c>
      <c r="DS105">
        <v>0</v>
      </c>
      <c r="DT105">
        <v>1</v>
      </c>
      <c r="DU105">
        <v>0</v>
      </c>
      <c r="DV105">
        <v>1</v>
      </c>
      <c r="DW105">
        <v>1</v>
      </c>
      <c r="DX105">
        <v>0</v>
      </c>
      <c r="DY105">
        <v>0</v>
      </c>
      <c r="DZ105">
        <v>0</v>
      </c>
      <c r="EA105">
        <v>0</v>
      </c>
      <c r="EB105">
        <v>1</v>
      </c>
      <c r="EC105">
        <v>1</v>
      </c>
      <c r="ED105">
        <v>0</v>
      </c>
      <c r="EE105" t="s">
        <v>219</v>
      </c>
      <c r="EF105" t="s">
        <v>219</v>
      </c>
      <c r="EG105" t="s">
        <v>219</v>
      </c>
      <c r="EH105" t="s">
        <v>219</v>
      </c>
      <c r="EI105" t="s">
        <v>219</v>
      </c>
      <c r="EJ105">
        <v>0</v>
      </c>
      <c r="EK105" t="s">
        <v>219</v>
      </c>
      <c r="EL105" t="s">
        <v>219</v>
      </c>
      <c r="EM105" t="s">
        <v>219</v>
      </c>
      <c r="EN105" t="s">
        <v>219</v>
      </c>
      <c r="EO105" t="s">
        <v>219</v>
      </c>
      <c r="EP105">
        <v>0</v>
      </c>
      <c r="EQ105" t="s">
        <v>219</v>
      </c>
      <c r="ER105" t="s">
        <v>219</v>
      </c>
      <c r="ES105" t="s">
        <v>219</v>
      </c>
      <c r="ET105" t="s">
        <v>219</v>
      </c>
      <c r="EU105" t="s">
        <v>219</v>
      </c>
      <c r="EV105">
        <v>1</v>
      </c>
      <c r="EW105">
        <v>0</v>
      </c>
      <c r="EX105">
        <v>1</v>
      </c>
      <c r="EY105">
        <v>1</v>
      </c>
      <c r="EZ105">
        <v>1</v>
      </c>
      <c r="FA105">
        <v>0</v>
      </c>
      <c r="FB105">
        <v>0</v>
      </c>
      <c r="FC105">
        <v>0</v>
      </c>
      <c r="FD105" t="s">
        <v>219</v>
      </c>
      <c r="FE105" t="s">
        <v>219</v>
      </c>
      <c r="FF105" t="s">
        <v>219</v>
      </c>
      <c r="FG105">
        <v>0</v>
      </c>
      <c r="FH105" t="s">
        <v>219</v>
      </c>
      <c r="FI105" t="s">
        <v>219</v>
      </c>
      <c r="FJ105" t="s">
        <v>219</v>
      </c>
      <c r="FK105" t="s">
        <v>219</v>
      </c>
      <c r="FL105" t="s">
        <v>219</v>
      </c>
      <c r="FM105" t="s">
        <v>219</v>
      </c>
      <c r="FN105">
        <v>0</v>
      </c>
      <c r="FO105">
        <v>0</v>
      </c>
      <c r="FP105" t="s">
        <v>219</v>
      </c>
      <c r="FQ105" t="s">
        <v>219</v>
      </c>
      <c r="FR105" t="s">
        <v>219</v>
      </c>
      <c r="FS105" t="s">
        <v>219</v>
      </c>
      <c r="FT105" t="s">
        <v>219</v>
      </c>
      <c r="FU105" t="s">
        <v>219</v>
      </c>
      <c r="FV105" t="s">
        <v>219</v>
      </c>
      <c r="FW105" t="s">
        <v>219</v>
      </c>
      <c r="FX105" t="s">
        <v>219</v>
      </c>
      <c r="FY105">
        <v>0</v>
      </c>
      <c r="FZ105">
        <v>0</v>
      </c>
      <c r="GA105" t="s">
        <v>219</v>
      </c>
      <c r="GB105" t="s">
        <v>219</v>
      </c>
      <c r="GC105" t="s">
        <v>219</v>
      </c>
      <c r="GD105" t="s">
        <v>219</v>
      </c>
      <c r="GE105" t="s">
        <v>219</v>
      </c>
      <c r="GF105" t="s">
        <v>219</v>
      </c>
      <c r="GG105" t="s">
        <v>219</v>
      </c>
      <c r="GH105" t="s">
        <v>219</v>
      </c>
      <c r="GI105" t="s">
        <v>219</v>
      </c>
      <c r="GJ105" t="s">
        <v>219</v>
      </c>
      <c r="GK105" t="s">
        <v>219</v>
      </c>
      <c r="GL105" t="s">
        <v>219</v>
      </c>
      <c r="GM105" t="s">
        <v>219</v>
      </c>
      <c r="GN105" t="s">
        <v>219</v>
      </c>
      <c r="GO105" t="s">
        <v>219</v>
      </c>
      <c r="GP105" t="s">
        <v>219</v>
      </c>
      <c r="GQ105" t="s">
        <v>219</v>
      </c>
      <c r="GR105" t="s">
        <v>219</v>
      </c>
      <c r="GS105" t="s">
        <v>219</v>
      </c>
      <c r="GT105" t="s">
        <v>219</v>
      </c>
      <c r="GU105" t="s">
        <v>219</v>
      </c>
      <c r="GV105" t="s">
        <v>219</v>
      </c>
      <c r="GW105" t="s">
        <v>219</v>
      </c>
      <c r="GX105" t="s">
        <v>219</v>
      </c>
      <c r="GY105" t="s">
        <v>219</v>
      </c>
      <c r="GZ105" t="s">
        <v>219</v>
      </c>
      <c r="HA105" t="s">
        <v>219</v>
      </c>
      <c r="HB105" t="s">
        <v>219</v>
      </c>
      <c r="HC105" t="s">
        <v>219</v>
      </c>
      <c r="HD105" t="s">
        <v>219</v>
      </c>
      <c r="HE105" t="s">
        <v>219</v>
      </c>
      <c r="HF105" t="s">
        <v>219</v>
      </c>
      <c r="HG105" t="s">
        <v>219</v>
      </c>
      <c r="HH105" t="s">
        <v>219</v>
      </c>
      <c r="HI105" t="s">
        <v>219</v>
      </c>
      <c r="HJ105">
        <v>0</v>
      </c>
    </row>
    <row r="106" spans="1:218">
      <c r="A106" t="s">
        <v>238</v>
      </c>
      <c r="B106" s="1">
        <v>44346</v>
      </c>
      <c r="C106" s="1">
        <v>44712</v>
      </c>
      <c r="D106">
        <v>0</v>
      </c>
      <c r="E106">
        <v>1</v>
      </c>
      <c r="F106">
        <v>0</v>
      </c>
      <c r="G106">
        <v>0</v>
      </c>
      <c r="H106">
        <v>1</v>
      </c>
      <c r="I106">
        <v>0</v>
      </c>
      <c r="J106">
        <v>1</v>
      </c>
      <c r="K106">
        <v>0</v>
      </c>
      <c r="L106">
        <v>0</v>
      </c>
      <c r="M106">
        <v>0</v>
      </c>
      <c r="N106">
        <v>1</v>
      </c>
      <c r="O106">
        <v>0</v>
      </c>
      <c r="P106">
        <v>0</v>
      </c>
      <c r="Q106">
        <v>0</v>
      </c>
      <c r="R106">
        <v>0</v>
      </c>
      <c r="S106">
        <v>0</v>
      </c>
      <c r="T106">
        <v>0</v>
      </c>
      <c r="U106" t="s">
        <v>219</v>
      </c>
      <c r="V106" t="s">
        <v>219</v>
      </c>
      <c r="W106" t="s">
        <v>219</v>
      </c>
      <c r="X106" t="s">
        <v>219</v>
      </c>
      <c r="Y106" t="s">
        <v>219</v>
      </c>
      <c r="Z106" t="s">
        <v>219</v>
      </c>
      <c r="AA106" t="s">
        <v>219</v>
      </c>
      <c r="AB106">
        <v>0</v>
      </c>
      <c r="AC106">
        <v>1</v>
      </c>
      <c r="AD106">
        <v>1</v>
      </c>
      <c r="AE106">
        <v>1</v>
      </c>
      <c r="AF106">
        <v>0</v>
      </c>
      <c r="AG106">
        <v>1</v>
      </c>
      <c r="AH106">
        <v>0</v>
      </c>
      <c r="AI106">
        <v>1</v>
      </c>
      <c r="AJ106">
        <v>0</v>
      </c>
      <c r="AK106">
        <v>0</v>
      </c>
      <c r="AL106">
        <v>1</v>
      </c>
      <c r="AM106">
        <v>1</v>
      </c>
      <c r="AN106">
        <v>1</v>
      </c>
      <c r="AO106">
        <v>1</v>
      </c>
      <c r="AP106">
        <v>0</v>
      </c>
      <c r="AQ106">
        <v>0</v>
      </c>
      <c r="AR106">
        <v>0</v>
      </c>
      <c r="AS106">
        <v>0</v>
      </c>
      <c r="AT106">
        <v>0</v>
      </c>
      <c r="AU106">
        <v>0</v>
      </c>
      <c r="AV106" t="s">
        <v>219</v>
      </c>
      <c r="AW106" t="s">
        <v>219</v>
      </c>
      <c r="AX106">
        <v>0</v>
      </c>
      <c r="AY106" t="s">
        <v>219</v>
      </c>
      <c r="AZ106" t="s">
        <v>219</v>
      </c>
      <c r="BA106" t="s">
        <v>219</v>
      </c>
      <c r="BB106" t="s">
        <v>219</v>
      </c>
      <c r="BC106" t="s">
        <v>219</v>
      </c>
      <c r="BD106" t="s">
        <v>219</v>
      </c>
      <c r="BE106" t="s">
        <v>219</v>
      </c>
      <c r="BF106" t="s">
        <v>219</v>
      </c>
      <c r="BG106" t="s">
        <v>219</v>
      </c>
      <c r="BH106">
        <v>0</v>
      </c>
      <c r="BI106">
        <v>0</v>
      </c>
      <c r="BJ106" t="s">
        <v>219</v>
      </c>
      <c r="BK106" t="s">
        <v>219</v>
      </c>
      <c r="BL106" t="s">
        <v>219</v>
      </c>
      <c r="BM106" t="s">
        <v>219</v>
      </c>
      <c r="BN106" t="s">
        <v>219</v>
      </c>
      <c r="BO106" t="s">
        <v>219</v>
      </c>
      <c r="BP106">
        <v>0</v>
      </c>
      <c r="BQ106">
        <v>0</v>
      </c>
      <c r="BR106" t="s">
        <v>219</v>
      </c>
      <c r="BS106" t="s">
        <v>219</v>
      </c>
      <c r="BT106" t="s">
        <v>219</v>
      </c>
      <c r="BU106" t="s">
        <v>219</v>
      </c>
      <c r="BV106" t="s">
        <v>219</v>
      </c>
      <c r="BW106" t="s">
        <v>219</v>
      </c>
      <c r="BX106" t="s">
        <v>219</v>
      </c>
      <c r="BY106" t="s">
        <v>219</v>
      </c>
      <c r="BZ106" t="s">
        <v>219</v>
      </c>
      <c r="CA106" t="s">
        <v>219</v>
      </c>
      <c r="CB106" t="s">
        <v>219</v>
      </c>
      <c r="CC106" t="s">
        <v>219</v>
      </c>
      <c r="CD106" t="s">
        <v>219</v>
      </c>
      <c r="CE106" t="s">
        <v>219</v>
      </c>
      <c r="CF106" t="s">
        <v>219</v>
      </c>
      <c r="CG106" t="s">
        <v>219</v>
      </c>
      <c r="CH106" t="s">
        <v>219</v>
      </c>
      <c r="CI106" t="s">
        <v>219</v>
      </c>
      <c r="CJ106" t="s">
        <v>219</v>
      </c>
      <c r="CK106" t="s">
        <v>219</v>
      </c>
      <c r="CL106" t="s">
        <v>219</v>
      </c>
      <c r="CM106" t="s">
        <v>219</v>
      </c>
      <c r="CN106" t="s">
        <v>219</v>
      </c>
      <c r="CO106" t="s">
        <v>219</v>
      </c>
      <c r="CP106" t="s">
        <v>219</v>
      </c>
      <c r="CQ106" t="s">
        <v>219</v>
      </c>
      <c r="CR106" t="s">
        <v>219</v>
      </c>
      <c r="CS106" t="s">
        <v>219</v>
      </c>
      <c r="CT106" t="s">
        <v>219</v>
      </c>
      <c r="CU106" t="s">
        <v>219</v>
      </c>
      <c r="CV106" t="s">
        <v>219</v>
      </c>
      <c r="CW106" t="s">
        <v>219</v>
      </c>
      <c r="CX106" t="s">
        <v>219</v>
      </c>
      <c r="CY106">
        <v>0</v>
      </c>
      <c r="CZ106">
        <v>1</v>
      </c>
      <c r="DA106">
        <v>1</v>
      </c>
      <c r="DB106">
        <v>1</v>
      </c>
      <c r="DC106">
        <v>1</v>
      </c>
      <c r="DD106">
        <v>1</v>
      </c>
      <c r="DE106">
        <v>1</v>
      </c>
      <c r="DF106">
        <v>1</v>
      </c>
      <c r="DG106">
        <v>0</v>
      </c>
      <c r="DH106">
        <v>0</v>
      </c>
      <c r="DI106">
        <v>0</v>
      </c>
      <c r="DJ106" t="s">
        <v>219</v>
      </c>
      <c r="DK106" t="s">
        <v>219</v>
      </c>
      <c r="DL106" t="s">
        <v>219</v>
      </c>
      <c r="DM106" t="s">
        <v>219</v>
      </c>
      <c r="DN106" t="s">
        <v>219</v>
      </c>
      <c r="DO106" t="s">
        <v>219</v>
      </c>
      <c r="DP106" t="s">
        <v>219</v>
      </c>
      <c r="DQ106" t="s">
        <v>219</v>
      </c>
      <c r="DR106" t="s">
        <v>219</v>
      </c>
      <c r="DS106">
        <v>0</v>
      </c>
      <c r="DT106">
        <v>1</v>
      </c>
      <c r="DU106">
        <v>0</v>
      </c>
      <c r="DV106">
        <v>1</v>
      </c>
      <c r="DW106">
        <v>1</v>
      </c>
      <c r="DX106">
        <v>0</v>
      </c>
      <c r="DY106">
        <v>0</v>
      </c>
      <c r="DZ106">
        <v>0</v>
      </c>
      <c r="EA106">
        <v>0</v>
      </c>
      <c r="EB106">
        <v>1</v>
      </c>
      <c r="EC106">
        <v>1</v>
      </c>
      <c r="ED106">
        <v>0</v>
      </c>
      <c r="EE106" t="s">
        <v>219</v>
      </c>
      <c r="EF106" t="s">
        <v>219</v>
      </c>
      <c r="EG106" t="s">
        <v>219</v>
      </c>
      <c r="EH106" t="s">
        <v>219</v>
      </c>
      <c r="EI106" t="s">
        <v>219</v>
      </c>
      <c r="EJ106">
        <v>0</v>
      </c>
      <c r="EK106" t="s">
        <v>219</v>
      </c>
      <c r="EL106" t="s">
        <v>219</v>
      </c>
      <c r="EM106" t="s">
        <v>219</v>
      </c>
      <c r="EN106" t="s">
        <v>219</v>
      </c>
      <c r="EO106" t="s">
        <v>219</v>
      </c>
      <c r="EP106">
        <v>0</v>
      </c>
      <c r="EQ106" t="s">
        <v>219</v>
      </c>
      <c r="ER106" t="s">
        <v>219</v>
      </c>
      <c r="ES106" t="s">
        <v>219</v>
      </c>
      <c r="ET106" t="s">
        <v>219</v>
      </c>
      <c r="EU106" t="s">
        <v>219</v>
      </c>
      <c r="EV106">
        <v>1</v>
      </c>
      <c r="EW106">
        <v>0</v>
      </c>
      <c r="EX106">
        <v>1</v>
      </c>
      <c r="EY106">
        <v>1</v>
      </c>
      <c r="EZ106">
        <v>1</v>
      </c>
      <c r="FA106">
        <v>0</v>
      </c>
      <c r="FB106">
        <v>0</v>
      </c>
      <c r="FC106">
        <v>0</v>
      </c>
      <c r="FD106" t="s">
        <v>219</v>
      </c>
      <c r="FE106" t="s">
        <v>219</v>
      </c>
      <c r="FF106" t="s">
        <v>219</v>
      </c>
      <c r="FG106">
        <v>0</v>
      </c>
      <c r="FH106" t="s">
        <v>219</v>
      </c>
      <c r="FI106" t="s">
        <v>219</v>
      </c>
      <c r="FJ106" t="s">
        <v>219</v>
      </c>
      <c r="FK106" t="s">
        <v>219</v>
      </c>
      <c r="FL106" t="s">
        <v>219</v>
      </c>
      <c r="FM106" t="s">
        <v>219</v>
      </c>
      <c r="FN106">
        <v>0</v>
      </c>
      <c r="FO106">
        <v>0</v>
      </c>
      <c r="FP106" t="s">
        <v>219</v>
      </c>
      <c r="FQ106" t="s">
        <v>219</v>
      </c>
      <c r="FR106" t="s">
        <v>219</v>
      </c>
      <c r="FS106" t="s">
        <v>219</v>
      </c>
      <c r="FT106" t="s">
        <v>219</v>
      </c>
      <c r="FU106" t="s">
        <v>219</v>
      </c>
      <c r="FV106" t="s">
        <v>219</v>
      </c>
      <c r="FW106" t="s">
        <v>219</v>
      </c>
      <c r="FX106" t="s">
        <v>219</v>
      </c>
      <c r="FY106">
        <v>0</v>
      </c>
      <c r="FZ106">
        <v>0</v>
      </c>
      <c r="GA106" t="s">
        <v>219</v>
      </c>
      <c r="GB106" t="s">
        <v>219</v>
      </c>
      <c r="GC106" t="s">
        <v>219</v>
      </c>
      <c r="GD106" t="s">
        <v>219</v>
      </c>
      <c r="GE106" t="s">
        <v>219</v>
      </c>
      <c r="GF106" t="s">
        <v>219</v>
      </c>
      <c r="GG106" t="s">
        <v>219</v>
      </c>
      <c r="GH106" t="s">
        <v>219</v>
      </c>
      <c r="GI106" t="s">
        <v>219</v>
      </c>
      <c r="GJ106" t="s">
        <v>219</v>
      </c>
      <c r="GK106" t="s">
        <v>219</v>
      </c>
      <c r="GL106" t="s">
        <v>219</v>
      </c>
      <c r="GM106" t="s">
        <v>219</v>
      </c>
      <c r="GN106" t="s">
        <v>219</v>
      </c>
      <c r="GO106" t="s">
        <v>219</v>
      </c>
      <c r="GP106" t="s">
        <v>219</v>
      </c>
      <c r="GQ106" t="s">
        <v>219</v>
      </c>
      <c r="GR106" t="s">
        <v>219</v>
      </c>
      <c r="GS106" t="s">
        <v>219</v>
      </c>
      <c r="GT106" t="s">
        <v>219</v>
      </c>
      <c r="GU106" t="s">
        <v>219</v>
      </c>
      <c r="GV106" t="s">
        <v>219</v>
      </c>
      <c r="GW106" t="s">
        <v>219</v>
      </c>
      <c r="GX106" t="s">
        <v>219</v>
      </c>
      <c r="GY106" t="s">
        <v>219</v>
      </c>
      <c r="GZ106" t="s">
        <v>219</v>
      </c>
      <c r="HA106" t="s">
        <v>219</v>
      </c>
      <c r="HB106" t="s">
        <v>219</v>
      </c>
      <c r="HC106" t="s">
        <v>219</v>
      </c>
      <c r="HD106" t="s">
        <v>219</v>
      </c>
      <c r="HE106" t="s">
        <v>219</v>
      </c>
      <c r="HF106" t="s">
        <v>219</v>
      </c>
      <c r="HG106" t="s">
        <v>219</v>
      </c>
      <c r="HH106" t="s">
        <v>219</v>
      </c>
      <c r="HI106" t="s">
        <v>219</v>
      </c>
      <c r="HJ106">
        <v>0</v>
      </c>
    </row>
    <row r="107" spans="1:218">
      <c r="A107" t="s">
        <v>238</v>
      </c>
      <c r="B107" s="1">
        <v>44713</v>
      </c>
      <c r="C107" s="1">
        <v>44866</v>
      </c>
      <c r="D107">
        <v>0</v>
      </c>
      <c r="E107">
        <v>1</v>
      </c>
      <c r="F107">
        <v>0</v>
      </c>
      <c r="G107">
        <v>0</v>
      </c>
      <c r="H107">
        <v>1</v>
      </c>
      <c r="I107">
        <v>0</v>
      </c>
      <c r="J107">
        <v>1</v>
      </c>
      <c r="K107">
        <v>0</v>
      </c>
      <c r="L107">
        <v>0</v>
      </c>
      <c r="M107">
        <v>0</v>
      </c>
      <c r="N107">
        <v>1</v>
      </c>
      <c r="O107">
        <v>0</v>
      </c>
      <c r="P107">
        <v>0</v>
      </c>
      <c r="Q107">
        <v>0</v>
      </c>
      <c r="R107">
        <v>0</v>
      </c>
      <c r="S107">
        <v>0</v>
      </c>
      <c r="T107">
        <v>0</v>
      </c>
      <c r="U107" t="s">
        <v>219</v>
      </c>
      <c r="V107" t="s">
        <v>219</v>
      </c>
      <c r="W107" t="s">
        <v>219</v>
      </c>
      <c r="X107" t="s">
        <v>219</v>
      </c>
      <c r="Y107" t="s">
        <v>219</v>
      </c>
      <c r="Z107" t="s">
        <v>219</v>
      </c>
      <c r="AA107" t="s">
        <v>219</v>
      </c>
      <c r="AB107">
        <v>0</v>
      </c>
      <c r="AC107">
        <v>1</v>
      </c>
      <c r="AD107">
        <v>1</v>
      </c>
      <c r="AE107">
        <v>1</v>
      </c>
      <c r="AF107">
        <v>0</v>
      </c>
      <c r="AG107">
        <v>1</v>
      </c>
      <c r="AH107">
        <v>0</v>
      </c>
      <c r="AI107">
        <v>1</v>
      </c>
      <c r="AJ107">
        <v>0</v>
      </c>
      <c r="AK107">
        <v>0</v>
      </c>
      <c r="AL107">
        <v>1</v>
      </c>
      <c r="AM107">
        <v>1</v>
      </c>
      <c r="AN107">
        <v>1</v>
      </c>
      <c r="AO107">
        <v>1</v>
      </c>
      <c r="AP107">
        <v>0</v>
      </c>
      <c r="AQ107">
        <v>0</v>
      </c>
      <c r="AR107">
        <v>0</v>
      </c>
      <c r="AS107">
        <v>0</v>
      </c>
      <c r="AT107">
        <v>0</v>
      </c>
      <c r="AU107">
        <v>0</v>
      </c>
      <c r="AV107" t="s">
        <v>219</v>
      </c>
      <c r="AW107" t="s">
        <v>219</v>
      </c>
      <c r="AX107">
        <v>0</v>
      </c>
      <c r="AY107" t="s">
        <v>219</v>
      </c>
      <c r="AZ107" t="s">
        <v>219</v>
      </c>
      <c r="BA107" t="s">
        <v>219</v>
      </c>
      <c r="BB107" t="s">
        <v>219</v>
      </c>
      <c r="BC107" t="s">
        <v>219</v>
      </c>
      <c r="BD107" t="s">
        <v>219</v>
      </c>
      <c r="BE107" t="s">
        <v>219</v>
      </c>
      <c r="BF107" t="s">
        <v>219</v>
      </c>
      <c r="BG107" t="s">
        <v>219</v>
      </c>
      <c r="BH107">
        <v>0</v>
      </c>
      <c r="BI107">
        <v>0</v>
      </c>
      <c r="BJ107" t="s">
        <v>219</v>
      </c>
      <c r="BK107" t="s">
        <v>219</v>
      </c>
      <c r="BL107" t="s">
        <v>219</v>
      </c>
      <c r="BM107" t="s">
        <v>219</v>
      </c>
      <c r="BN107" t="s">
        <v>219</v>
      </c>
      <c r="BO107" t="s">
        <v>219</v>
      </c>
      <c r="BP107">
        <v>0</v>
      </c>
      <c r="BQ107">
        <v>0</v>
      </c>
      <c r="BR107" t="s">
        <v>219</v>
      </c>
      <c r="BS107" t="s">
        <v>219</v>
      </c>
      <c r="BT107" t="s">
        <v>219</v>
      </c>
      <c r="BU107" t="s">
        <v>219</v>
      </c>
      <c r="BV107" t="s">
        <v>219</v>
      </c>
      <c r="BW107" t="s">
        <v>219</v>
      </c>
      <c r="BX107" t="s">
        <v>219</v>
      </c>
      <c r="BY107" t="s">
        <v>219</v>
      </c>
      <c r="BZ107" t="s">
        <v>219</v>
      </c>
      <c r="CA107" t="s">
        <v>219</v>
      </c>
      <c r="CB107" t="s">
        <v>219</v>
      </c>
      <c r="CC107" t="s">
        <v>219</v>
      </c>
      <c r="CD107" t="s">
        <v>219</v>
      </c>
      <c r="CE107" t="s">
        <v>219</v>
      </c>
      <c r="CF107" t="s">
        <v>219</v>
      </c>
      <c r="CG107" t="s">
        <v>219</v>
      </c>
      <c r="CH107" t="s">
        <v>219</v>
      </c>
      <c r="CI107" t="s">
        <v>219</v>
      </c>
      <c r="CJ107" t="s">
        <v>219</v>
      </c>
      <c r="CK107" t="s">
        <v>219</v>
      </c>
      <c r="CL107" t="s">
        <v>219</v>
      </c>
      <c r="CM107" t="s">
        <v>219</v>
      </c>
      <c r="CN107" t="s">
        <v>219</v>
      </c>
      <c r="CO107" t="s">
        <v>219</v>
      </c>
      <c r="CP107" t="s">
        <v>219</v>
      </c>
      <c r="CQ107" t="s">
        <v>219</v>
      </c>
      <c r="CR107" t="s">
        <v>219</v>
      </c>
      <c r="CS107" t="s">
        <v>219</v>
      </c>
      <c r="CT107" t="s">
        <v>219</v>
      </c>
      <c r="CU107" t="s">
        <v>219</v>
      </c>
      <c r="CV107" t="s">
        <v>219</v>
      </c>
      <c r="CW107" t="s">
        <v>219</v>
      </c>
      <c r="CX107" t="s">
        <v>219</v>
      </c>
      <c r="CY107">
        <v>0</v>
      </c>
      <c r="CZ107">
        <v>1</v>
      </c>
      <c r="DA107">
        <v>1</v>
      </c>
      <c r="DB107">
        <v>1</v>
      </c>
      <c r="DC107">
        <v>1</v>
      </c>
      <c r="DD107">
        <v>1</v>
      </c>
      <c r="DE107">
        <v>1</v>
      </c>
      <c r="DF107">
        <v>1</v>
      </c>
      <c r="DG107">
        <v>0</v>
      </c>
      <c r="DH107">
        <v>0</v>
      </c>
      <c r="DI107">
        <v>0</v>
      </c>
      <c r="DJ107" t="s">
        <v>219</v>
      </c>
      <c r="DK107" t="s">
        <v>219</v>
      </c>
      <c r="DL107" t="s">
        <v>219</v>
      </c>
      <c r="DM107" t="s">
        <v>219</v>
      </c>
      <c r="DN107" t="s">
        <v>219</v>
      </c>
      <c r="DO107" t="s">
        <v>219</v>
      </c>
      <c r="DP107" t="s">
        <v>219</v>
      </c>
      <c r="DQ107" t="s">
        <v>219</v>
      </c>
      <c r="DR107" t="s">
        <v>219</v>
      </c>
      <c r="DS107">
        <v>0</v>
      </c>
      <c r="DT107">
        <v>1</v>
      </c>
      <c r="DU107">
        <v>0</v>
      </c>
      <c r="DV107">
        <v>1</v>
      </c>
      <c r="DW107">
        <v>1</v>
      </c>
      <c r="DX107">
        <v>0</v>
      </c>
      <c r="DY107">
        <v>0</v>
      </c>
      <c r="DZ107">
        <v>0</v>
      </c>
      <c r="EA107">
        <v>0</v>
      </c>
      <c r="EB107">
        <v>1</v>
      </c>
      <c r="EC107">
        <v>1</v>
      </c>
      <c r="ED107">
        <v>0</v>
      </c>
      <c r="EE107" t="s">
        <v>219</v>
      </c>
      <c r="EF107" t="s">
        <v>219</v>
      </c>
      <c r="EG107" t="s">
        <v>219</v>
      </c>
      <c r="EH107" t="s">
        <v>219</v>
      </c>
      <c r="EI107" t="s">
        <v>219</v>
      </c>
      <c r="EJ107">
        <v>0</v>
      </c>
      <c r="EK107" t="s">
        <v>219</v>
      </c>
      <c r="EL107" t="s">
        <v>219</v>
      </c>
      <c r="EM107" t="s">
        <v>219</v>
      </c>
      <c r="EN107" t="s">
        <v>219</v>
      </c>
      <c r="EO107" t="s">
        <v>219</v>
      </c>
      <c r="EP107">
        <v>0</v>
      </c>
      <c r="EQ107" t="s">
        <v>219</v>
      </c>
      <c r="ER107" t="s">
        <v>219</v>
      </c>
      <c r="ES107" t="s">
        <v>219</v>
      </c>
      <c r="ET107" t="s">
        <v>219</v>
      </c>
      <c r="EU107" t="s">
        <v>219</v>
      </c>
      <c r="EV107">
        <v>1</v>
      </c>
      <c r="EW107">
        <v>0</v>
      </c>
      <c r="EX107">
        <v>1</v>
      </c>
      <c r="EY107">
        <v>1</v>
      </c>
      <c r="EZ107">
        <v>1</v>
      </c>
      <c r="FA107">
        <v>0</v>
      </c>
      <c r="FB107">
        <v>0</v>
      </c>
      <c r="FC107">
        <v>0</v>
      </c>
      <c r="FD107" t="s">
        <v>219</v>
      </c>
      <c r="FE107" t="s">
        <v>219</v>
      </c>
      <c r="FF107" t="s">
        <v>219</v>
      </c>
      <c r="FG107">
        <v>0</v>
      </c>
      <c r="FH107" t="s">
        <v>219</v>
      </c>
      <c r="FI107" t="s">
        <v>219</v>
      </c>
      <c r="FJ107" t="s">
        <v>219</v>
      </c>
      <c r="FK107" t="s">
        <v>219</v>
      </c>
      <c r="FL107" t="s">
        <v>219</v>
      </c>
      <c r="FM107" t="s">
        <v>219</v>
      </c>
      <c r="FN107">
        <v>0</v>
      </c>
      <c r="FO107">
        <v>0</v>
      </c>
      <c r="FP107" t="s">
        <v>219</v>
      </c>
      <c r="FQ107" t="s">
        <v>219</v>
      </c>
      <c r="FR107" t="s">
        <v>219</v>
      </c>
      <c r="FS107" t="s">
        <v>219</v>
      </c>
      <c r="FT107" t="s">
        <v>219</v>
      </c>
      <c r="FU107" t="s">
        <v>219</v>
      </c>
      <c r="FV107" t="s">
        <v>219</v>
      </c>
      <c r="FW107" t="s">
        <v>219</v>
      </c>
      <c r="FX107" t="s">
        <v>219</v>
      </c>
      <c r="FY107">
        <v>0</v>
      </c>
      <c r="FZ107">
        <v>0</v>
      </c>
      <c r="GA107" t="s">
        <v>219</v>
      </c>
      <c r="GB107" t="s">
        <v>219</v>
      </c>
      <c r="GC107" t="s">
        <v>219</v>
      </c>
      <c r="GD107" t="s">
        <v>219</v>
      </c>
      <c r="GE107" t="s">
        <v>219</v>
      </c>
      <c r="GF107" t="s">
        <v>219</v>
      </c>
      <c r="GG107" t="s">
        <v>219</v>
      </c>
      <c r="GH107" t="s">
        <v>219</v>
      </c>
      <c r="GI107" t="s">
        <v>219</v>
      </c>
      <c r="GJ107" t="s">
        <v>219</v>
      </c>
      <c r="GK107" t="s">
        <v>219</v>
      </c>
      <c r="GL107" t="s">
        <v>219</v>
      </c>
      <c r="GM107" t="s">
        <v>219</v>
      </c>
      <c r="GN107" t="s">
        <v>219</v>
      </c>
      <c r="GO107" t="s">
        <v>219</v>
      </c>
      <c r="GP107" t="s">
        <v>219</v>
      </c>
      <c r="GQ107" t="s">
        <v>219</v>
      </c>
      <c r="GR107" t="s">
        <v>219</v>
      </c>
      <c r="GS107" t="s">
        <v>219</v>
      </c>
      <c r="GT107" t="s">
        <v>219</v>
      </c>
      <c r="GU107" t="s">
        <v>219</v>
      </c>
      <c r="GV107" t="s">
        <v>219</v>
      </c>
      <c r="GW107" t="s">
        <v>219</v>
      </c>
      <c r="GX107" t="s">
        <v>219</v>
      </c>
      <c r="GY107" t="s">
        <v>219</v>
      </c>
      <c r="GZ107" t="s">
        <v>219</v>
      </c>
      <c r="HA107" t="s">
        <v>219</v>
      </c>
      <c r="HB107" t="s">
        <v>219</v>
      </c>
      <c r="HC107" t="s">
        <v>219</v>
      </c>
      <c r="HD107" t="s">
        <v>219</v>
      </c>
      <c r="HE107" t="s">
        <v>219</v>
      </c>
      <c r="HF107" t="s">
        <v>219</v>
      </c>
      <c r="HG107" t="s">
        <v>219</v>
      </c>
      <c r="HH107" t="s">
        <v>219</v>
      </c>
      <c r="HI107" t="s">
        <v>219</v>
      </c>
      <c r="HJ107">
        <v>0</v>
      </c>
    </row>
    <row r="108" spans="1:218">
      <c r="A108" t="s">
        <v>239</v>
      </c>
      <c r="B108" s="1">
        <v>43678</v>
      </c>
      <c r="C108" s="1">
        <v>44866</v>
      </c>
      <c r="D108">
        <v>0</v>
      </c>
      <c r="E108">
        <v>0</v>
      </c>
      <c r="F108">
        <v>0</v>
      </c>
      <c r="G108">
        <v>0</v>
      </c>
      <c r="H108">
        <v>0</v>
      </c>
      <c r="I108">
        <v>1</v>
      </c>
      <c r="J108">
        <v>0</v>
      </c>
      <c r="K108">
        <v>0</v>
      </c>
      <c r="L108">
        <v>0</v>
      </c>
      <c r="M108">
        <v>1</v>
      </c>
      <c r="N108">
        <v>0</v>
      </c>
      <c r="O108">
        <v>1</v>
      </c>
      <c r="P108">
        <v>0</v>
      </c>
      <c r="Q108">
        <v>0</v>
      </c>
      <c r="R108">
        <v>0</v>
      </c>
      <c r="S108">
        <v>0</v>
      </c>
      <c r="T108">
        <v>0</v>
      </c>
      <c r="U108" t="s">
        <v>219</v>
      </c>
      <c r="V108" t="s">
        <v>219</v>
      </c>
      <c r="W108" t="s">
        <v>219</v>
      </c>
      <c r="X108" t="s">
        <v>219</v>
      </c>
      <c r="Y108" t="s">
        <v>219</v>
      </c>
      <c r="Z108" t="s">
        <v>219</v>
      </c>
      <c r="AA108" t="s">
        <v>219</v>
      </c>
      <c r="AB108">
        <v>0</v>
      </c>
      <c r="AC108">
        <v>0</v>
      </c>
      <c r="AD108" t="s">
        <v>219</v>
      </c>
      <c r="AE108" t="s">
        <v>219</v>
      </c>
      <c r="AF108" t="s">
        <v>219</v>
      </c>
      <c r="AG108" t="s">
        <v>219</v>
      </c>
      <c r="AH108" t="s">
        <v>219</v>
      </c>
      <c r="AI108" t="s">
        <v>219</v>
      </c>
      <c r="AJ108" t="s">
        <v>219</v>
      </c>
      <c r="AK108" t="s">
        <v>219</v>
      </c>
      <c r="AL108" t="s">
        <v>219</v>
      </c>
      <c r="AM108" t="s">
        <v>219</v>
      </c>
      <c r="AN108" t="s">
        <v>219</v>
      </c>
      <c r="AO108" t="s">
        <v>219</v>
      </c>
      <c r="AP108" t="s">
        <v>219</v>
      </c>
      <c r="AQ108" t="s">
        <v>219</v>
      </c>
      <c r="AR108" t="s">
        <v>219</v>
      </c>
      <c r="AS108" t="s">
        <v>219</v>
      </c>
      <c r="AT108" t="s">
        <v>219</v>
      </c>
      <c r="AU108" t="s">
        <v>219</v>
      </c>
      <c r="AV108" t="s">
        <v>219</v>
      </c>
      <c r="AW108" t="s">
        <v>219</v>
      </c>
      <c r="AX108" t="s">
        <v>219</v>
      </c>
      <c r="AY108" t="s">
        <v>219</v>
      </c>
      <c r="AZ108" t="s">
        <v>219</v>
      </c>
      <c r="BA108" t="s">
        <v>219</v>
      </c>
      <c r="BB108" t="s">
        <v>219</v>
      </c>
      <c r="BC108" t="s">
        <v>219</v>
      </c>
      <c r="BD108" t="s">
        <v>219</v>
      </c>
      <c r="BE108" t="s">
        <v>219</v>
      </c>
      <c r="BF108" t="s">
        <v>219</v>
      </c>
      <c r="BG108" t="s">
        <v>219</v>
      </c>
      <c r="BH108">
        <v>0</v>
      </c>
      <c r="BI108">
        <v>0</v>
      </c>
      <c r="BJ108" t="s">
        <v>219</v>
      </c>
      <c r="BK108" t="s">
        <v>219</v>
      </c>
      <c r="BL108" t="s">
        <v>219</v>
      </c>
      <c r="BM108" t="s">
        <v>219</v>
      </c>
      <c r="BN108" t="s">
        <v>219</v>
      </c>
      <c r="BO108" t="s">
        <v>219</v>
      </c>
      <c r="BP108">
        <v>0</v>
      </c>
      <c r="BQ108">
        <v>0</v>
      </c>
      <c r="BR108" t="s">
        <v>219</v>
      </c>
      <c r="BS108" t="s">
        <v>219</v>
      </c>
      <c r="BT108" t="s">
        <v>219</v>
      </c>
      <c r="BU108" t="s">
        <v>219</v>
      </c>
      <c r="BV108" t="s">
        <v>219</v>
      </c>
      <c r="BW108" t="s">
        <v>219</v>
      </c>
      <c r="BX108" t="s">
        <v>219</v>
      </c>
      <c r="BY108" t="s">
        <v>219</v>
      </c>
      <c r="BZ108" t="s">
        <v>219</v>
      </c>
      <c r="CA108" t="s">
        <v>219</v>
      </c>
      <c r="CB108" t="s">
        <v>219</v>
      </c>
      <c r="CC108" t="s">
        <v>219</v>
      </c>
      <c r="CD108" t="s">
        <v>219</v>
      </c>
      <c r="CE108" t="s">
        <v>219</v>
      </c>
      <c r="CF108" t="s">
        <v>219</v>
      </c>
      <c r="CG108" t="s">
        <v>219</v>
      </c>
      <c r="CH108" t="s">
        <v>219</v>
      </c>
      <c r="CI108" t="s">
        <v>219</v>
      </c>
      <c r="CJ108" t="s">
        <v>219</v>
      </c>
      <c r="CK108" t="s">
        <v>219</v>
      </c>
      <c r="CL108" t="s">
        <v>219</v>
      </c>
      <c r="CM108" t="s">
        <v>219</v>
      </c>
      <c r="CN108" t="s">
        <v>219</v>
      </c>
      <c r="CO108" t="s">
        <v>219</v>
      </c>
      <c r="CP108" t="s">
        <v>219</v>
      </c>
      <c r="CQ108" t="s">
        <v>219</v>
      </c>
      <c r="CR108" t="s">
        <v>219</v>
      </c>
      <c r="CS108" t="s">
        <v>219</v>
      </c>
      <c r="CT108" t="s">
        <v>219</v>
      </c>
      <c r="CU108" t="s">
        <v>219</v>
      </c>
      <c r="CV108" t="s">
        <v>219</v>
      </c>
      <c r="CW108" t="s">
        <v>219</v>
      </c>
      <c r="CX108" t="s">
        <v>219</v>
      </c>
      <c r="CY108">
        <v>0</v>
      </c>
      <c r="CZ108">
        <v>0</v>
      </c>
      <c r="DA108" t="s">
        <v>219</v>
      </c>
      <c r="DB108" t="s">
        <v>219</v>
      </c>
      <c r="DC108" t="s">
        <v>219</v>
      </c>
      <c r="DD108" t="s">
        <v>219</v>
      </c>
      <c r="DE108" t="s">
        <v>219</v>
      </c>
      <c r="DF108" t="s">
        <v>219</v>
      </c>
      <c r="DG108" t="s">
        <v>219</v>
      </c>
      <c r="DH108">
        <v>0</v>
      </c>
      <c r="DI108">
        <v>1</v>
      </c>
      <c r="DJ108">
        <v>0</v>
      </c>
      <c r="DK108">
        <v>1</v>
      </c>
      <c r="DL108">
        <v>1</v>
      </c>
      <c r="DM108">
        <v>0</v>
      </c>
      <c r="DN108">
        <v>0</v>
      </c>
      <c r="DO108">
        <v>1</v>
      </c>
      <c r="DP108">
        <v>0</v>
      </c>
      <c r="DQ108">
        <v>0</v>
      </c>
      <c r="DR108">
        <v>0</v>
      </c>
      <c r="DS108">
        <v>0</v>
      </c>
      <c r="DT108">
        <v>0</v>
      </c>
      <c r="DU108" t="s">
        <v>219</v>
      </c>
      <c r="DV108" t="s">
        <v>219</v>
      </c>
      <c r="DW108" t="s">
        <v>219</v>
      </c>
      <c r="DX108" t="s">
        <v>219</v>
      </c>
      <c r="DY108" t="s">
        <v>219</v>
      </c>
      <c r="DZ108" t="s">
        <v>219</v>
      </c>
      <c r="EA108" t="s">
        <v>219</v>
      </c>
      <c r="EB108" t="s">
        <v>219</v>
      </c>
      <c r="EC108" t="s">
        <v>219</v>
      </c>
      <c r="ED108">
        <v>0</v>
      </c>
      <c r="EE108" t="s">
        <v>219</v>
      </c>
      <c r="EF108" t="s">
        <v>219</v>
      </c>
      <c r="EG108" t="s">
        <v>219</v>
      </c>
      <c r="EH108" t="s">
        <v>219</v>
      </c>
      <c r="EI108" t="s">
        <v>219</v>
      </c>
      <c r="EJ108">
        <v>0</v>
      </c>
      <c r="EK108" t="s">
        <v>219</v>
      </c>
      <c r="EL108" t="s">
        <v>219</v>
      </c>
      <c r="EM108" t="s">
        <v>219</v>
      </c>
      <c r="EN108" t="s">
        <v>219</v>
      </c>
      <c r="EO108" t="s">
        <v>219</v>
      </c>
      <c r="EP108">
        <v>1</v>
      </c>
      <c r="EQ108">
        <v>0</v>
      </c>
      <c r="ER108">
        <v>1</v>
      </c>
      <c r="ES108">
        <v>0</v>
      </c>
      <c r="ET108">
        <v>1</v>
      </c>
      <c r="EU108">
        <v>1</v>
      </c>
      <c r="EV108">
        <v>0</v>
      </c>
      <c r="EW108" t="s">
        <v>219</v>
      </c>
      <c r="EX108" t="s">
        <v>219</v>
      </c>
      <c r="EY108" t="s">
        <v>219</v>
      </c>
      <c r="EZ108" t="s">
        <v>219</v>
      </c>
      <c r="FA108" t="s">
        <v>219</v>
      </c>
      <c r="FB108" t="s">
        <v>219</v>
      </c>
      <c r="FC108">
        <v>1</v>
      </c>
      <c r="FD108">
        <v>0</v>
      </c>
      <c r="FE108">
        <v>1</v>
      </c>
      <c r="FF108">
        <v>1</v>
      </c>
      <c r="FG108">
        <v>0</v>
      </c>
      <c r="FH108" t="s">
        <v>219</v>
      </c>
      <c r="FI108" t="s">
        <v>219</v>
      </c>
      <c r="FJ108" t="s">
        <v>219</v>
      </c>
      <c r="FK108" t="s">
        <v>219</v>
      </c>
      <c r="FL108" t="s">
        <v>219</v>
      </c>
      <c r="FM108" t="s">
        <v>219</v>
      </c>
      <c r="FN108">
        <v>0</v>
      </c>
      <c r="FO108">
        <v>0</v>
      </c>
      <c r="FP108" t="s">
        <v>219</v>
      </c>
      <c r="FQ108" t="s">
        <v>219</v>
      </c>
      <c r="FR108" t="s">
        <v>219</v>
      </c>
      <c r="FS108" t="s">
        <v>219</v>
      </c>
      <c r="FT108" t="s">
        <v>219</v>
      </c>
      <c r="FU108" t="s">
        <v>219</v>
      </c>
      <c r="FV108" t="s">
        <v>219</v>
      </c>
      <c r="FW108" t="s">
        <v>219</v>
      </c>
      <c r="FX108" t="s">
        <v>219</v>
      </c>
      <c r="FY108">
        <v>0</v>
      </c>
      <c r="FZ108">
        <v>0</v>
      </c>
      <c r="GA108" t="s">
        <v>219</v>
      </c>
      <c r="GB108" t="s">
        <v>219</v>
      </c>
      <c r="GC108" t="s">
        <v>219</v>
      </c>
      <c r="GD108" t="s">
        <v>219</v>
      </c>
      <c r="GE108" t="s">
        <v>219</v>
      </c>
      <c r="GF108" t="s">
        <v>219</v>
      </c>
      <c r="GG108" t="s">
        <v>219</v>
      </c>
      <c r="GH108" t="s">
        <v>219</v>
      </c>
      <c r="GI108" t="s">
        <v>219</v>
      </c>
      <c r="GJ108" t="s">
        <v>219</v>
      </c>
      <c r="GK108" t="s">
        <v>219</v>
      </c>
      <c r="GL108" t="s">
        <v>219</v>
      </c>
      <c r="GM108" t="s">
        <v>219</v>
      </c>
      <c r="GN108" t="s">
        <v>219</v>
      </c>
      <c r="GO108" t="s">
        <v>219</v>
      </c>
      <c r="GP108" t="s">
        <v>219</v>
      </c>
      <c r="GQ108" t="s">
        <v>219</v>
      </c>
      <c r="GR108" t="s">
        <v>219</v>
      </c>
      <c r="GS108" t="s">
        <v>219</v>
      </c>
      <c r="GT108" t="s">
        <v>219</v>
      </c>
      <c r="GU108" t="s">
        <v>219</v>
      </c>
      <c r="GV108" t="s">
        <v>219</v>
      </c>
      <c r="GW108" t="s">
        <v>219</v>
      </c>
      <c r="GX108" t="s">
        <v>219</v>
      </c>
      <c r="GY108" t="s">
        <v>219</v>
      </c>
      <c r="GZ108" t="s">
        <v>219</v>
      </c>
      <c r="HA108" t="s">
        <v>219</v>
      </c>
      <c r="HB108" t="s">
        <v>219</v>
      </c>
      <c r="HC108" t="s">
        <v>219</v>
      </c>
      <c r="HD108" t="s">
        <v>219</v>
      </c>
      <c r="HE108" t="s">
        <v>219</v>
      </c>
      <c r="HF108" t="s">
        <v>219</v>
      </c>
      <c r="HG108" t="s">
        <v>219</v>
      </c>
      <c r="HH108" t="s">
        <v>219</v>
      </c>
      <c r="HI108" t="s">
        <v>219</v>
      </c>
      <c r="HJ108">
        <v>0</v>
      </c>
    </row>
    <row r="109" spans="1:218">
      <c r="A109" t="s">
        <v>240</v>
      </c>
      <c r="B109" s="1">
        <v>43678</v>
      </c>
      <c r="C109" s="1">
        <v>43783</v>
      </c>
      <c r="D109">
        <v>1</v>
      </c>
      <c r="E109">
        <v>1</v>
      </c>
      <c r="F109">
        <v>0</v>
      </c>
      <c r="G109">
        <v>1</v>
      </c>
      <c r="H109">
        <v>1</v>
      </c>
      <c r="I109">
        <v>1</v>
      </c>
      <c r="J109">
        <v>0</v>
      </c>
      <c r="K109">
        <v>1</v>
      </c>
      <c r="L109">
        <v>0</v>
      </c>
      <c r="M109">
        <v>1</v>
      </c>
      <c r="N109">
        <v>1</v>
      </c>
      <c r="O109">
        <v>1</v>
      </c>
      <c r="P109">
        <v>0</v>
      </c>
      <c r="Q109">
        <v>0</v>
      </c>
      <c r="R109">
        <v>0</v>
      </c>
      <c r="S109">
        <v>0</v>
      </c>
      <c r="T109">
        <v>1</v>
      </c>
      <c r="U109">
        <v>1</v>
      </c>
      <c r="V109">
        <v>0</v>
      </c>
      <c r="W109">
        <v>0</v>
      </c>
      <c r="X109">
        <v>0</v>
      </c>
      <c r="Y109">
        <v>1</v>
      </c>
      <c r="Z109">
        <v>0</v>
      </c>
      <c r="AA109">
        <v>1</v>
      </c>
      <c r="AB109">
        <v>0</v>
      </c>
      <c r="AC109">
        <v>1</v>
      </c>
      <c r="AD109">
        <v>1</v>
      </c>
      <c r="AE109">
        <v>1</v>
      </c>
      <c r="AF109">
        <v>0</v>
      </c>
      <c r="AG109">
        <v>1</v>
      </c>
      <c r="AH109">
        <v>1</v>
      </c>
      <c r="AI109">
        <v>1</v>
      </c>
      <c r="AJ109">
        <v>0</v>
      </c>
      <c r="AK109">
        <v>0</v>
      </c>
      <c r="AL109">
        <v>1</v>
      </c>
      <c r="AM109">
        <v>1</v>
      </c>
      <c r="AN109">
        <v>1</v>
      </c>
      <c r="AO109">
        <v>0</v>
      </c>
      <c r="AP109">
        <v>0</v>
      </c>
      <c r="AQ109">
        <v>0</v>
      </c>
      <c r="AR109">
        <v>0</v>
      </c>
      <c r="AS109">
        <v>0</v>
      </c>
      <c r="AT109">
        <v>0</v>
      </c>
      <c r="AU109">
        <v>1</v>
      </c>
      <c r="AV109">
        <v>1</v>
      </c>
      <c r="AW109">
        <v>0</v>
      </c>
      <c r="AX109">
        <v>0</v>
      </c>
      <c r="AY109" t="s">
        <v>219</v>
      </c>
      <c r="AZ109" t="s">
        <v>219</v>
      </c>
      <c r="BA109" t="s">
        <v>219</v>
      </c>
      <c r="BB109" t="s">
        <v>219</v>
      </c>
      <c r="BC109" t="s">
        <v>219</v>
      </c>
      <c r="BD109" t="s">
        <v>219</v>
      </c>
      <c r="BE109" t="s">
        <v>219</v>
      </c>
      <c r="BF109" t="s">
        <v>219</v>
      </c>
      <c r="BG109" t="s">
        <v>219</v>
      </c>
      <c r="BH109">
        <v>0</v>
      </c>
      <c r="BI109">
        <v>0</v>
      </c>
      <c r="BJ109" t="s">
        <v>219</v>
      </c>
      <c r="BK109" t="s">
        <v>219</v>
      </c>
      <c r="BL109" t="s">
        <v>219</v>
      </c>
      <c r="BM109" t="s">
        <v>219</v>
      </c>
      <c r="BN109" t="s">
        <v>219</v>
      </c>
      <c r="BO109" t="s">
        <v>219</v>
      </c>
      <c r="BP109">
        <v>0</v>
      </c>
      <c r="BQ109">
        <v>1</v>
      </c>
      <c r="BR109">
        <v>0</v>
      </c>
      <c r="BS109" t="s">
        <v>219</v>
      </c>
      <c r="BT109" t="s">
        <v>219</v>
      </c>
      <c r="BU109" t="s">
        <v>219</v>
      </c>
      <c r="BV109" t="s">
        <v>219</v>
      </c>
      <c r="BW109" t="s">
        <v>219</v>
      </c>
      <c r="BX109" t="s">
        <v>219</v>
      </c>
      <c r="BY109" t="s">
        <v>219</v>
      </c>
      <c r="BZ109" t="s">
        <v>219</v>
      </c>
      <c r="CA109" t="s">
        <v>219</v>
      </c>
      <c r="CB109" t="s">
        <v>219</v>
      </c>
      <c r="CC109" t="s">
        <v>219</v>
      </c>
      <c r="CD109" t="s">
        <v>219</v>
      </c>
      <c r="CE109" t="s">
        <v>219</v>
      </c>
      <c r="CF109" t="s">
        <v>219</v>
      </c>
      <c r="CG109" t="s">
        <v>219</v>
      </c>
      <c r="CH109" t="s">
        <v>219</v>
      </c>
      <c r="CI109">
        <v>0</v>
      </c>
      <c r="CJ109">
        <v>0</v>
      </c>
      <c r="CK109">
        <v>0</v>
      </c>
      <c r="CL109">
        <v>0</v>
      </c>
      <c r="CM109">
        <v>0</v>
      </c>
      <c r="CN109">
        <v>0</v>
      </c>
      <c r="CO109">
        <v>0</v>
      </c>
      <c r="CP109">
        <v>0</v>
      </c>
      <c r="CQ109">
        <v>0</v>
      </c>
      <c r="CR109">
        <v>0</v>
      </c>
      <c r="CS109">
        <v>0</v>
      </c>
      <c r="CT109">
        <v>0</v>
      </c>
      <c r="CU109">
        <v>0</v>
      </c>
      <c r="CV109">
        <v>0</v>
      </c>
      <c r="CW109">
        <v>0</v>
      </c>
      <c r="CX109">
        <v>1</v>
      </c>
      <c r="CY109">
        <v>0</v>
      </c>
      <c r="CZ109">
        <v>1</v>
      </c>
      <c r="DA109">
        <v>1</v>
      </c>
      <c r="DB109">
        <v>1</v>
      </c>
      <c r="DC109">
        <v>1</v>
      </c>
      <c r="DD109">
        <v>1</v>
      </c>
      <c r="DE109">
        <v>1</v>
      </c>
      <c r="DF109">
        <v>1</v>
      </c>
      <c r="DG109">
        <v>1</v>
      </c>
      <c r="DH109">
        <v>0</v>
      </c>
      <c r="DI109">
        <v>1</v>
      </c>
      <c r="DJ109">
        <v>0</v>
      </c>
      <c r="DK109">
        <v>1</v>
      </c>
      <c r="DL109">
        <v>1</v>
      </c>
      <c r="DM109">
        <v>0</v>
      </c>
      <c r="DN109">
        <v>0</v>
      </c>
      <c r="DO109">
        <v>1</v>
      </c>
      <c r="DP109">
        <v>0</v>
      </c>
      <c r="DQ109">
        <v>0</v>
      </c>
      <c r="DR109">
        <v>0</v>
      </c>
      <c r="DS109">
        <v>0</v>
      </c>
      <c r="DT109">
        <v>0</v>
      </c>
      <c r="DU109" t="s">
        <v>219</v>
      </c>
      <c r="DV109" t="s">
        <v>219</v>
      </c>
      <c r="DW109" t="s">
        <v>219</v>
      </c>
      <c r="DX109" t="s">
        <v>219</v>
      </c>
      <c r="DY109" t="s">
        <v>219</v>
      </c>
      <c r="DZ109" t="s">
        <v>219</v>
      </c>
      <c r="EA109" t="s">
        <v>219</v>
      </c>
      <c r="EB109" t="s">
        <v>219</v>
      </c>
      <c r="EC109" t="s">
        <v>219</v>
      </c>
      <c r="ED109">
        <v>1</v>
      </c>
      <c r="EE109">
        <v>1</v>
      </c>
      <c r="EF109">
        <v>0</v>
      </c>
      <c r="EG109">
        <v>0</v>
      </c>
      <c r="EH109">
        <v>1</v>
      </c>
      <c r="EI109">
        <v>1</v>
      </c>
      <c r="EJ109">
        <v>0</v>
      </c>
      <c r="EK109" t="s">
        <v>219</v>
      </c>
      <c r="EL109" t="s">
        <v>219</v>
      </c>
      <c r="EM109" t="s">
        <v>219</v>
      </c>
      <c r="EN109" t="s">
        <v>219</v>
      </c>
      <c r="EO109" t="s">
        <v>219</v>
      </c>
      <c r="EP109">
        <v>1</v>
      </c>
      <c r="EQ109">
        <v>1</v>
      </c>
      <c r="ER109">
        <v>1</v>
      </c>
      <c r="ES109">
        <v>1</v>
      </c>
      <c r="ET109">
        <v>1</v>
      </c>
      <c r="EU109">
        <v>1</v>
      </c>
      <c r="EV109">
        <v>1</v>
      </c>
      <c r="EW109">
        <v>1</v>
      </c>
      <c r="EX109">
        <v>1</v>
      </c>
      <c r="EY109">
        <v>0</v>
      </c>
      <c r="EZ109">
        <v>0</v>
      </c>
      <c r="FA109">
        <v>1</v>
      </c>
      <c r="FB109">
        <v>0</v>
      </c>
      <c r="FC109">
        <v>1</v>
      </c>
      <c r="FD109">
        <v>0</v>
      </c>
      <c r="FE109">
        <v>1</v>
      </c>
      <c r="FF109">
        <v>1</v>
      </c>
      <c r="FG109">
        <v>0</v>
      </c>
      <c r="FH109" t="s">
        <v>219</v>
      </c>
      <c r="FI109" t="s">
        <v>219</v>
      </c>
      <c r="FJ109" t="s">
        <v>219</v>
      </c>
      <c r="FK109" t="s">
        <v>219</v>
      </c>
      <c r="FL109" t="s">
        <v>219</v>
      </c>
      <c r="FM109" t="s">
        <v>219</v>
      </c>
      <c r="FN109">
        <v>0</v>
      </c>
      <c r="FO109">
        <v>0</v>
      </c>
      <c r="FP109" t="s">
        <v>219</v>
      </c>
      <c r="FQ109" t="s">
        <v>219</v>
      </c>
      <c r="FR109" t="s">
        <v>219</v>
      </c>
      <c r="FS109" t="s">
        <v>219</v>
      </c>
      <c r="FT109" t="s">
        <v>219</v>
      </c>
      <c r="FU109" t="s">
        <v>219</v>
      </c>
      <c r="FV109" t="s">
        <v>219</v>
      </c>
      <c r="FW109" t="s">
        <v>219</v>
      </c>
      <c r="FX109" t="s">
        <v>219</v>
      </c>
      <c r="FY109">
        <v>0</v>
      </c>
      <c r="FZ109">
        <v>0</v>
      </c>
      <c r="GA109" t="s">
        <v>219</v>
      </c>
      <c r="GB109" t="s">
        <v>219</v>
      </c>
      <c r="GC109" t="s">
        <v>219</v>
      </c>
      <c r="GD109" t="s">
        <v>219</v>
      </c>
      <c r="GE109" t="s">
        <v>219</v>
      </c>
      <c r="GF109" t="s">
        <v>219</v>
      </c>
      <c r="GG109" t="s">
        <v>219</v>
      </c>
      <c r="GH109" t="s">
        <v>219</v>
      </c>
      <c r="GI109" t="s">
        <v>219</v>
      </c>
      <c r="GJ109" t="s">
        <v>219</v>
      </c>
      <c r="GK109" t="s">
        <v>219</v>
      </c>
      <c r="GL109" t="s">
        <v>219</v>
      </c>
      <c r="GM109" t="s">
        <v>219</v>
      </c>
      <c r="GN109" t="s">
        <v>219</v>
      </c>
      <c r="GO109" t="s">
        <v>219</v>
      </c>
      <c r="GP109" t="s">
        <v>219</v>
      </c>
      <c r="GQ109" t="s">
        <v>219</v>
      </c>
      <c r="GR109" t="s">
        <v>219</v>
      </c>
      <c r="GS109" t="s">
        <v>219</v>
      </c>
      <c r="GT109" t="s">
        <v>219</v>
      </c>
      <c r="GU109" t="s">
        <v>219</v>
      </c>
      <c r="GV109" t="s">
        <v>219</v>
      </c>
      <c r="GW109" t="s">
        <v>219</v>
      </c>
      <c r="GX109" t="s">
        <v>219</v>
      </c>
      <c r="GY109" t="s">
        <v>219</v>
      </c>
      <c r="GZ109" t="s">
        <v>219</v>
      </c>
      <c r="HA109" t="s">
        <v>219</v>
      </c>
      <c r="HB109" t="s">
        <v>219</v>
      </c>
      <c r="HC109" t="s">
        <v>219</v>
      </c>
      <c r="HD109" t="s">
        <v>219</v>
      </c>
      <c r="HE109" t="s">
        <v>219</v>
      </c>
      <c r="HF109" t="s">
        <v>219</v>
      </c>
      <c r="HG109" t="s">
        <v>219</v>
      </c>
      <c r="HH109" t="s">
        <v>219</v>
      </c>
      <c r="HI109" t="s">
        <v>219</v>
      </c>
      <c r="HJ109">
        <v>0</v>
      </c>
    </row>
    <row r="110" spans="1:218">
      <c r="A110" t="s">
        <v>240</v>
      </c>
      <c r="B110" s="1">
        <v>43784</v>
      </c>
      <c r="C110" s="1">
        <v>44760</v>
      </c>
      <c r="D110">
        <v>1</v>
      </c>
      <c r="E110">
        <v>1</v>
      </c>
      <c r="F110">
        <v>0</v>
      </c>
      <c r="G110">
        <v>1</v>
      </c>
      <c r="H110">
        <v>1</v>
      </c>
      <c r="I110">
        <v>1</v>
      </c>
      <c r="J110">
        <v>0</v>
      </c>
      <c r="K110">
        <v>1</v>
      </c>
      <c r="L110">
        <v>0</v>
      </c>
      <c r="M110">
        <v>1</v>
      </c>
      <c r="N110">
        <v>1</v>
      </c>
      <c r="O110">
        <v>1</v>
      </c>
      <c r="P110">
        <v>0</v>
      </c>
      <c r="Q110">
        <v>0</v>
      </c>
      <c r="R110">
        <v>0</v>
      </c>
      <c r="S110">
        <v>0</v>
      </c>
      <c r="T110">
        <v>1</v>
      </c>
      <c r="U110">
        <v>1</v>
      </c>
      <c r="V110">
        <v>0</v>
      </c>
      <c r="W110">
        <v>0</v>
      </c>
      <c r="X110">
        <v>0</v>
      </c>
      <c r="Y110">
        <v>1</v>
      </c>
      <c r="Z110">
        <v>0</v>
      </c>
      <c r="AA110">
        <v>1</v>
      </c>
      <c r="AB110">
        <v>0</v>
      </c>
      <c r="AC110">
        <v>1</v>
      </c>
      <c r="AD110">
        <v>1</v>
      </c>
      <c r="AE110">
        <v>1</v>
      </c>
      <c r="AF110">
        <v>0</v>
      </c>
      <c r="AG110">
        <v>1</v>
      </c>
      <c r="AH110">
        <v>1</v>
      </c>
      <c r="AI110">
        <v>1</v>
      </c>
      <c r="AJ110">
        <v>0</v>
      </c>
      <c r="AK110">
        <v>0</v>
      </c>
      <c r="AL110">
        <v>1</v>
      </c>
      <c r="AM110">
        <v>1</v>
      </c>
      <c r="AN110">
        <v>1</v>
      </c>
      <c r="AO110">
        <v>0</v>
      </c>
      <c r="AP110">
        <v>0</v>
      </c>
      <c r="AQ110">
        <v>0</v>
      </c>
      <c r="AR110">
        <v>0</v>
      </c>
      <c r="AS110">
        <v>0</v>
      </c>
      <c r="AT110">
        <v>0</v>
      </c>
      <c r="AU110">
        <v>1</v>
      </c>
      <c r="AV110">
        <v>1</v>
      </c>
      <c r="AW110">
        <v>0</v>
      </c>
      <c r="AX110">
        <v>0</v>
      </c>
      <c r="AY110" t="s">
        <v>219</v>
      </c>
      <c r="AZ110" t="s">
        <v>219</v>
      </c>
      <c r="BA110" t="s">
        <v>219</v>
      </c>
      <c r="BB110" t="s">
        <v>219</v>
      </c>
      <c r="BC110" t="s">
        <v>219</v>
      </c>
      <c r="BD110" t="s">
        <v>219</v>
      </c>
      <c r="BE110" t="s">
        <v>219</v>
      </c>
      <c r="BF110" t="s">
        <v>219</v>
      </c>
      <c r="BG110" t="s">
        <v>219</v>
      </c>
      <c r="BH110">
        <v>0</v>
      </c>
      <c r="BI110">
        <v>0</v>
      </c>
      <c r="BJ110" t="s">
        <v>219</v>
      </c>
      <c r="BK110" t="s">
        <v>219</v>
      </c>
      <c r="BL110" t="s">
        <v>219</v>
      </c>
      <c r="BM110" t="s">
        <v>219</v>
      </c>
      <c r="BN110" t="s">
        <v>219</v>
      </c>
      <c r="BO110" t="s">
        <v>219</v>
      </c>
      <c r="BP110">
        <v>0</v>
      </c>
      <c r="BQ110">
        <v>1</v>
      </c>
      <c r="BR110">
        <v>0</v>
      </c>
      <c r="BS110" t="s">
        <v>219</v>
      </c>
      <c r="BT110" t="s">
        <v>219</v>
      </c>
      <c r="BU110" t="s">
        <v>219</v>
      </c>
      <c r="BV110" t="s">
        <v>219</v>
      </c>
      <c r="BW110" t="s">
        <v>219</v>
      </c>
      <c r="BX110" t="s">
        <v>219</v>
      </c>
      <c r="BY110" t="s">
        <v>219</v>
      </c>
      <c r="BZ110" t="s">
        <v>219</v>
      </c>
      <c r="CA110" t="s">
        <v>219</v>
      </c>
      <c r="CB110" t="s">
        <v>219</v>
      </c>
      <c r="CC110" t="s">
        <v>219</v>
      </c>
      <c r="CD110" t="s">
        <v>219</v>
      </c>
      <c r="CE110" t="s">
        <v>219</v>
      </c>
      <c r="CF110" t="s">
        <v>219</v>
      </c>
      <c r="CG110" t="s">
        <v>219</v>
      </c>
      <c r="CH110" t="s">
        <v>219</v>
      </c>
      <c r="CI110">
        <v>0</v>
      </c>
      <c r="CJ110">
        <v>0</v>
      </c>
      <c r="CK110">
        <v>0</v>
      </c>
      <c r="CL110">
        <v>0</v>
      </c>
      <c r="CM110">
        <v>0</v>
      </c>
      <c r="CN110">
        <v>0</v>
      </c>
      <c r="CO110">
        <v>0</v>
      </c>
      <c r="CP110">
        <v>0</v>
      </c>
      <c r="CQ110">
        <v>0</v>
      </c>
      <c r="CR110">
        <v>0</v>
      </c>
      <c r="CS110">
        <v>0</v>
      </c>
      <c r="CT110">
        <v>0</v>
      </c>
      <c r="CU110">
        <v>0</v>
      </c>
      <c r="CV110">
        <v>0</v>
      </c>
      <c r="CW110">
        <v>0</v>
      </c>
      <c r="CX110">
        <v>1</v>
      </c>
      <c r="CY110">
        <v>0</v>
      </c>
      <c r="CZ110">
        <v>1</v>
      </c>
      <c r="DA110">
        <v>1</v>
      </c>
      <c r="DB110">
        <v>1</v>
      </c>
      <c r="DC110">
        <v>1</v>
      </c>
      <c r="DD110">
        <v>1</v>
      </c>
      <c r="DE110">
        <v>1</v>
      </c>
      <c r="DF110">
        <v>1</v>
      </c>
      <c r="DG110">
        <v>1</v>
      </c>
      <c r="DH110">
        <v>0</v>
      </c>
      <c r="DI110">
        <v>1</v>
      </c>
      <c r="DJ110">
        <v>0</v>
      </c>
      <c r="DK110">
        <v>1</v>
      </c>
      <c r="DL110">
        <v>1</v>
      </c>
      <c r="DM110">
        <v>0</v>
      </c>
      <c r="DN110">
        <v>0</v>
      </c>
      <c r="DO110">
        <v>1</v>
      </c>
      <c r="DP110">
        <v>0</v>
      </c>
      <c r="DQ110">
        <v>0</v>
      </c>
      <c r="DR110">
        <v>0</v>
      </c>
      <c r="DS110">
        <v>0</v>
      </c>
      <c r="DT110">
        <v>0</v>
      </c>
      <c r="DU110" t="s">
        <v>219</v>
      </c>
      <c r="DV110" t="s">
        <v>219</v>
      </c>
      <c r="DW110" t="s">
        <v>219</v>
      </c>
      <c r="DX110" t="s">
        <v>219</v>
      </c>
      <c r="DY110" t="s">
        <v>219</v>
      </c>
      <c r="DZ110" t="s">
        <v>219</v>
      </c>
      <c r="EA110" t="s">
        <v>219</v>
      </c>
      <c r="EB110" t="s">
        <v>219</v>
      </c>
      <c r="EC110" t="s">
        <v>219</v>
      </c>
      <c r="ED110">
        <v>1</v>
      </c>
      <c r="EE110">
        <v>1</v>
      </c>
      <c r="EF110">
        <v>0</v>
      </c>
      <c r="EG110">
        <v>0</v>
      </c>
      <c r="EH110">
        <v>1</v>
      </c>
      <c r="EI110">
        <v>1</v>
      </c>
      <c r="EJ110">
        <v>0</v>
      </c>
      <c r="EK110" t="s">
        <v>219</v>
      </c>
      <c r="EL110" t="s">
        <v>219</v>
      </c>
      <c r="EM110" t="s">
        <v>219</v>
      </c>
      <c r="EN110" t="s">
        <v>219</v>
      </c>
      <c r="EO110" t="s">
        <v>219</v>
      </c>
      <c r="EP110">
        <v>1</v>
      </c>
      <c r="EQ110">
        <v>1</v>
      </c>
      <c r="ER110">
        <v>1</v>
      </c>
      <c r="ES110">
        <v>1</v>
      </c>
      <c r="ET110">
        <v>1</v>
      </c>
      <c r="EU110">
        <v>1</v>
      </c>
      <c r="EV110">
        <v>1</v>
      </c>
      <c r="EW110">
        <v>1</v>
      </c>
      <c r="EX110">
        <v>1</v>
      </c>
      <c r="EY110">
        <v>0</v>
      </c>
      <c r="EZ110">
        <v>0</v>
      </c>
      <c r="FA110">
        <v>1</v>
      </c>
      <c r="FB110">
        <v>0</v>
      </c>
      <c r="FC110">
        <v>1</v>
      </c>
      <c r="FD110">
        <v>0</v>
      </c>
      <c r="FE110">
        <v>1</v>
      </c>
      <c r="FF110">
        <v>1</v>
      </c>
      <c r="FG110">
        <v>0</v>
      </c>
      <c r="FH110" t="s">
        <v>219</v>
      </c>
      <c r="FI110" t="s">
        <v>219</v>
      </c>
      <c r="FJ110" t="s">
        <v>219</v>
      </c>
      <c r="FK110" t="s">
        <v>219</v>
      </c>
      <c r="FL110" t="s">
        <v>219</v>
      </c>
      <c r="FM110" t="s">
        <v>219</v>
      </c>
      <c r="FN110">
        <v>0</v>
      </c>
      <c r="FO110">
        <v>0</v>
      </c>
      <c r="FP110" t="s">
        <v>219</v>
      </c>
      <c r="FQ110" t="s">
        <v>219</v>
      </c>
      <c r="FR110" t="s">
        <v>219</v>
      </c>
      <c r="FS110" t="s">
        <v>219</v>
      </c>
      <c r="FT110" t="s">
        <v>219</v>
      </c>
      <c r="FU110" t="s">
        <v>219</v>
      </c>
      <c r="FV110" t="s">
        <v>219</v>
      </c>
      <c r="FW110" t="s">
        <v>219</v>
      </c>
      <c r="FX110" t="s">
        <v>219</v>
      </c>
      <c r="FY110">
        <v>0</v>
      </c>
      <c r="FZ110">
        <v>0</v>
      </c>
      <c r="GA110" t="s">
        <v>219</v>
      </c>
      <c r="GB110" t="s">
        <v>219</v>
      </c>
      <c r="GC110" t="s">
        <v>219</v>
      </c>
      <c r="GD110" t="s">
        <v>219</v>
      </c>
      <c r="GE110" t="s">
        <v>219</v>
      </c>
      <c r="GF110" t="s">
        <v>219</v>
      </c>
      <c r="GG110" t="s">
        <v>219</v>
      </c>
      <c r="GH110" t="s">
        <v>219</v>
      </c>
      <c r="GI110" t="s">
        <v>219</v>
      </c>
      <c r="GJ110" t="s">
        <v>219</v>
      </c>
      <c r="GK110" t="s">
        <v>219</v>
      </c>
      <c r="GL110" t="s">
        <v>219</v>
      </c>
      <c r="GM110" t="s">
        <v>219</v>
      </c>
      <c r="GN110" t="s">
        <v>219</v>
      </c>
      <c r="GO110" t="s">
        <v>219</v>
      </c>
      <c r="GP110" t="s">
        <v>219</v>
      </c>
      <c r="GQ110" t="s">
        <v>219</v>
      </c>
      <c r="GR110" t="s">
        <v>219</v>
      </c>
      <c r="GS110" t="s">
        <v>219</v>
      </c>
      <c r="GT110" t="s">
        <v>219</v>
      </c>
      <c r="GU110" t="s">
        <v>219</v>
      </c>
      <c r="GV110" t="s">
        <v>219</v>
      </c>
      <c r="GW110" t="s">
        <v>219</v>
      </c>
      <c r="GX110" t="s">
        <v>219</v>
      </c>
      <c r="GY110" t="s">
        <v>219</v>
      </c>
      <c r="GZ110" t="s">
        <v>219</v>
      </c>
      <c r="HA110" t="s">
        <v>219</v>
      </c>
      <c r="HB110" t="s">
        <v>219</v>
      </c>
      <c r="HC110" t="s">
        <v>219</v>
      </c>
      <c r="HD110" t="s">
        <v>219</v>
      </c>
      <c r="HE110" t="s">
        <v>219</v>
      </c>
      <c r="HF110" t="s">
        <v>219</v>
      </c>
      <c r="HG110" t="s">
        <v>219</v>
      </c>
      <c r="HH110" t="s">
        <v>219</v>
      </c>
      <c r="HI110" t="s">
        <v>219</v>
      </c>
      <c r="HJ110">
        <v>0</v>
      </c>
    </row>
    <row r="111" spans="1:218">
      <c r="A111" t="s">
        <v>240</v>
      </c>
      <c r="B111" s="1">
        <v>44761</v>
      </c>
      <c r="C111" s="1">
        <v>44866</v>
      </c>
      <c r="D111">
        <v>1</v>
      </c>
      <c r="E111">
        <v>1</v>
      </c>
      <c r="F111">
        <v>0</v>
      </c>
      <c r="G111">
        <v>1</v>
      </c>
      <c r="H111">
        <v>1</v>
      </c>
      <c r="I111">
        <v>1</v>
      </c>
      <c r="J111">
        <v>0</v>
      </c>
      <c r="K111">
        <v>1</v>
      </c>
      <c r="L111">
        <v>0</v>
      </c>
      <c r="M111">
        <v>1</v>
      </c>
      <c r="N111">
        <v>1</v>
      </c>
      <c r="O111">
        <v>1</v>
      </c>
      <c r="P111">
        <v>0</v>
      </c>
      <c r="Q111">
        <v>0</v>
      </c>
      <c r="R111">
        <v>0</v>
      </c>
      <c r="S111">
        <v>0</v>
      </c>
      <c r="T111">
        <v>1</v>
      </c>
      <c r="U111">
        <v>1</v>
      </c>
      <c r="V111">
        <v>0</v>
      </c>
      <c r="W111">
        <v>0</v>
      </c>
      <c r="X111">
        <v>0</v>
      </c>
      <c r="Y111">
        <v>1</v>
      </c>
      <c r="Z111">
        <v>0</v>
      </c>
      <c r="AA111">
        <v>1</v>
      </c>
      <c r="AB111">
        <v>0</v>
      </c>
      <c r="AC111">
        <v>1</v>
      </c>
      <c r="AD111">
        <v>1</v>
      </c>
      <c r="AE111">
        <v>1</v>
      </c>
      <c r="AF111">
        <v>0</v>
      </c>
      <c r="AG111">
        <v>1</v>
      </c>
      <c r="AH111">
        <v>1</v>
      </c>
      <c r="AI111">
        <v>1</v>
      </c>
      <c r="AJ111">
        <v>0</v>
      </c>
      <c r="AK111">
        <v>0</v>
      </c>
      <c r="AL111">
        <v>1</v>
      </c>
      <c r="AM111">
        <v>1</v>
      </c>
      <c r="AN111">
        <v>1</v>
      </c>
      <c r="AO111">
        <v>0</v>
      </c>
      <c r="AP111">
        <v>0</v>
      </c>
      <c r="AQ111">
        <v>0</v>
      </c>
      <c r="AR111">
        <v>0</v>
      </c>
      <c r="AS111">
        <v>0</v>
      </c>
      <c r="AT111">
        <v>0</v>
      </c>
      <c r="AU111">
        <v>1</v>
      </c>
      <c r="AV111">
        <v>1</v>
      </c>
      <c r="AW111">
        <v>0</v>
      </c>
      <c r="AX111">
        <v>0</v>
      </c>
      <c r="AY111" t="s">
        <v>219</v>
      </c>
      <c r="AZ111" t="s">
        <v>219</v>
      </c>
      <c r="BA111" t="s">
        <v>219</v>
      </c>
      <c r="BB111" t="s">
        <v>219</v>
      </c>
      <c r="BC111" t="s">
        <v>219</v>
      </c>
      <c r="BD111" t="s">
        <v>219</v>
      </c>
      <c r="BE111" t="s">
        <v>219</v>
      </c>
      <c r="BF111" t="s">
        <v>219</v>
      </c>
      <c r="BG111" t="s">
        <v>219</v>
      </c>
      <c r="BH111">
        <v>0</v>
      </c>
      <c r="BI111">
        <v>0</v>
      </c>
      <c r="BJ111" t="s">
        <v>219</v>
      </c>
      <c r="BK111" t="s">
        <v>219</v>
      </c>
      <c r="BL111" t="s">
        <v>219</v>
      </c>
      <c r="BM111" t="s">
        <v>219</v>
      </c>
      <c r="BN111" t="s">
        <v>219</v>
      </c>
      <c r="BO111" t="s">
        <v>219</v>
      </c>
      <c r="BP111">
        <v>0</v>
      </c>
      <c r="BQ111">
        <v>1</v>
      </c>
      <c r="BR111">
        <v>0</v>
      </c>
      <c r="BS111" t="s">
        <v>219</v>
      </c>
      <c r="BT111" t="s">
        <v>219</v>
      </c>
      <c r="BU111" t="s">
        <v>219</v>
      </c>
      <c r="BV111" t="s">
        <v>219</v>
      </c>
      <c r="BW111" t="s">
        <v>219</v>
      </c>
      <c r="BX111" t="s">
        <v>219</v>
      </c>
      <c r="BY111" t="s">
        <v>219</v>
      </c>
      <c r="BZ111" t="s">
        <v>219</v>
      </c>
      <c r="CA111" t="s">
        <v>219</v>
      </c>
      <c r="CB111" t="s">
        <v>219</v>
      </c>
      <c r="CC111" t="s">
        <v>219</v>
      </c>
      <c r="CD111" t="s">
        <v>219</v>
      </c>
      <c r="CE111" t="s">
        <v>219</v>
      </c>
      <c r="CF111" t="s">
        <v>219</v>
      </c>
      <c r="CG111" t="s">
        <v>219</v>
      </c>
      <c r="CH111" t="s">
        <v>219</v>
      </c>
      <c r="CI111">
        <v>0</v>
      </c>
      <c r="CJ111">
        <v>0</v>
      </c>
      <c r="CK111">
        <v>0</v>
      </c>
      <c r="CL111">
        <v>0</v>
      </c>
      <c r="CM111">
        <v>0</v>
      </c>
      <c r="CN111">
        <v>0</v>
      </c>
      <c r="CO111">
        <v>0</v>
      </c>
      <c r="CP111">
        <v>0</v>
      </c>
      <c r="CQ111">
        <v>0</v>
      </c>
      <c r="CR111">
        <v>0</v>
      </c>
      <c r="CS111">
        <v>0</v>
      </c>
      <c r="CT111">
        <v>0</v>
      </c>
      <c r="CU111">
        <v>0</v>
      </c>
      <c r="CV111">
        <v>0</v>
      </c>
      <c r="CW111">
        <v>0</v>
      </c>
      <c r="CX111">
        <v>1</v>
      </c>
      <c r="CY111">
        <v>0</v>
      </c>
      <c r="CZ111">
        <v>1</v>
      </c>
      <c r="DA111">
        <v>1</v>
      </c>
      <c r="DB111">
        <v>1</v>
      </c>
      <c r="DC111">
        <v>1</v>
      </c>
      <c r="DD111">
        <v>1</v>
      </c>
      <c r="DE111">
        <v>1</v>
      </c>
      <c r="DF111">
        <v>1</v>
      </c>
      <c r="DG111">
        <v>1</v>
      </c>
      <c r="DH111">
        <v>0</v>
      </c>
      <c r="DI111">
        <v>1</v>
      </c>
      <c r="DJ111">
        <v>0</v>
      </c>
      <c r="DK111">
        <v>1</v>
      </c>
      <c r="DL111">
        <v>1</v>
      </c>
      <c r="DM111">
        <v>0</v>
      </c>
      <c r="DN111">
        <v>0</v>
      </c>
      <c r="DO111">
        <v>1</v>
      </c>
      <c r="DP111">
        <v>0</v>
      </c>
      <c r="DQ111">
        <v>0</v>
      </c>
      <c r="DR111">
        <v>0</v>
      </c>
      <c r="DS111">
        <v>0</v>
      </c>
      <c r="DT111">
        <v>0</v>
      </c>
      <c r="DU111" t="s">
        <v>219</v>
      </c>
      <c r="DV111" t="s">
        <v>219</v>
      </c>
      <c r="DW111" t="s">
        <v>219</v>
      </c>
      <c r="DX111" t="s">
        <v>219</v>
      </c>
      <c r="DY111" t="s">
        <v>219</v>
      </c>
      <c r="DZ111" t="s">
        <v>219</v>
      </c>
      <c r="EA111" t="s">
        <v>219</v>
      </c>
      <c r="EB111" t="s">
        <v>219</v>
      </c>
      <c r="EC111" t="s">
        <v>219</v>
      </c>
      <c r="ED111">
        <v>1</v>
      </c>
      <c r="EE111">
        <v>1</v>
      </c>
      <c r="EF111">
        <v>0</v>
      </c>
      <c r="EG111">
        <v>0</v>
      </c>
      <c r="EH111">
        <v>1</v>
      </c>
      <c r="EI111">
        <v>1</v>
      </c>
      <c r="EJ111">
        <v>0</v>
      </c>
      <c r="EK111" t="s">
        <v>219</v>
      </c>
      <c r="EL111" t="s">
        <v>219</v>
      </c>
      <c r="EM111" t="s">
        <v>219</v>
      </c>
      <c r="EN111" t="s">
        <v>219</v>
      </c>
      <c r="EO111" t="s">
        <v>219</v>
      </c>
      <c r="EP111">
        <v>1</v>
      </c>
      <c r="EQ111">
        <v>1</v>
      </c>
      <c r="ER111">
        <v>1</v>
      </c>
      <c r="ES111">
        <v>1</v>
      </c>
      <c r="ET111">
        <v>1</v>
      </c>
      <c r="EU111">
        <v>1</v>
      </c>
      <c r="EV111">
        <v>1</v>
      </c>
      <c r="EW111">
        <v>1</v>
      </c>
      <c r="EX111">
        <v>1</v>
      </c>
      <c r="EY111">
        <v>0</v>
      </c>
      <c r="EZ111">
        <v>0</v>
      </c>
      <c r="FA111">
        <v>1</v>
      </c>
      <c r="FB111">
        <v>0</v>
      </c>
      <c r="FC111">
        <v>1</v>
      </c>
      <c r="FD111">
        <v>0</v>
      </c>
      <c r="FE111">
        <v>1</v>
      </c>
      <c r="FF111">
        <v>1</v>
      </c>
      <c r="FG111">
        <v>0</v>
      </c>
      <c r="FH111" t="s">
        <v>219</v>
      </c>
      <c r="FI111" t="s">
        <v>219</v>
      </c>
      <c r="FJ111" t="s">
        <v>219</v>
      </c>
      <c r="FK111" t="s">
        <v>219</v>
      </c>
      <c r="FL111" t="s">
        <v>219</v>
      </c>
      <c r="FM111" t="s">
        <v>219</v>
      </c>
      <c r="FN111">
        <v>0</v>
      </c>
      <c r="FO111">
        <v>0</v>
      </c>
      <c r="FP111" t="s">
        <v>219</v>
      </c>
      <c r="FQ111" t="s">
        <v>219</v>
      </c>
      <c r="FR111" t="s">
        <v>219</v>
      </c>
      <c r="FS111" t="s">
        <v>219</v>
      </c>
      <c r="FT111" t="s">
        <v>219</v>
      </c>
      <c r="FU111" t="s">
        <v>219</v>
      </c>
      <c r="FV111" t="s">
        <v>219</v>
      </c>
      <c r="FW111" t="s">
        <v>219</v>
      </c>
      <c r="FX111" t="s">
        <v>219</v>
      </c>
      <c r="FY111">
        <v>0</v>
      </c>
      <c r="FZ111">
        <v>0</v>
      </c>
      <c r="GA111" t="s">
        <v>219</v>
      </c>
      <c r="GB111" t="s">
        <v>219</v>
      </c>
      <c r="GC111" t="s">
        <v>219</v>
      </c>
      <c r="GD111" t="s">
        <v>219</v>
      </c>
      <c r="GE111" t="s">
        <v>219</v>
      </c>
      <c r="GF111" t="s">
        <v>219</v>
      </c>
      <c r="GG111" t="s">
        <v>219</v>
      </c>
      <c r="GH111" t="s">
        <v>219</v>
      </c>
      <c r="GI111" t="s">
        <v>219</v>
      </c>
      <c r="GJ111" t="s">
        <v>219</v>
      </c>
      <c r="GK111" t="s">
        <v>219</v>
      </c>
      <c r="GL111" t="s">
        <v>219</v>
      </c>
      <c r="GM111" t="s">
        <v>219</v>
      </c>
      <c r="GN111" t="s">
        <v>219</v>
      </c>
      <c r="GO111" t="s">
        <v>219</v>
      </c>
      <c r="GP111" t="s">
        <v>219</v>
      </c>
      <c r="GQ111" t="s">
        <v>219</v>
      </c>
      <c r="GR111" t="s">
        <v>219</v>
      </c>
      <c r="GS111" t="s">
        <v>219</v>
      </c>
      <c r="GT111" t="s">
        <v>219</v>
      </c>
      <c r="GU111" t="s">
        <v>219</v>
      </c>
      <c r="GV111" t="s">
        <v>219</v>
      </c>
      <c r="GW111" t="s">
        <v>219</v>
      </c>
      <c r="GX111" t="s">
        <v>219</v>
      </c>
      <c r="GY111" t="s">
        <v>219</v>
      </c>
      <c r="GZ111" t="s">
        <v>219</v>
      </c>
      <c r="HA111" t="s">
        <v>219</v>
      </c>
      <c r="HB111" t="s">
        <v>219</v>
      </c>
      <c r="HC111" t="s">
        <v>219</v>
      </c>
      <c r="HD111" t="s">
        <v>219</v>
      </c>
      <c r="HE111" t="s">
        <v>219</v>
      </c>
      <c r="HF111" t="s">
        <v>219</v>
      </c>
      <c r="HG111" t="s">
        <v>219</v>
      </c>
      <c r="HH111" t="s">
        <v>219</v>
      </c>
      <c r="HI111" t="s">
        <v>219</v>
      </c>
      <c r="HJ111">
        <v>0</v>
      </c>
    </row>
    <row r="112" spans="1:218">
      <c r="A112" t="s">
        <v>241</v>
      </c>
      <c r="B112" s="1">
        <v>43678</v>
      </c>
      <c r="C112" s="1">
        <v>44408</v>
      </c>
      <c r="D112">
        <v>0</v>
      </c>
      <c r="E112">
        <v>1</v>
      </c>
      <c r="F112">
        <v>0</v>
      </c>
      <c r="G112">
        <v>1</v>
      </c>
      <c r="H112">
        <v>0</v>
      </c>
      <c r="I112">
        <v>1</v>
      </c>
      <c r="J112">
        <v>0</v>
      </c>
      <c r="K112">
        <v>1</v>
      </c>
      <c r="L112">
        <v>0</v>
      </c>
      <c r="M112">
        <v>0</v>
      </c>
      <c r="N112">
        <v>0</v>
      </c>
      <c r="O112">
        <v>1</v>
      </c>
      <c r="P112">
        <v>0</v>
      </c>
      <c r="Q112">
        <v>0</v>
      </c>
      <c r="R112">
        <v>0</v>
      </c>
      <c r="S112">
        <v>0</v>
      </c>
      <c r="T112">
        <v>0</v>
      </c>
      <c r="U112" t="s">
        <v>219</v>
      </c>
      <c r="V112" t="s">
        <v>219</v>
      </c>
      <c r="W112" t="s">
        <v>219</v>
      </c>
      <c r="X112" t="s">
        <v>219</v>
      </c>
      <c r="Y112" t="s">
        <v>219</v>
      </c>
      <c r="Z112" t="s">
        <v>219</v>
      </c>
      <c r="AA112" t="s">
        <v>219</v>
      </c>
      <c r="AB112">
        <v>0</v>
      </c>
      <c r="AC112">
        <v>1</v>
      </c>
      <c r="AD112">
        <v>1</v>
      </c>
      <c r="AE112">
        <v>0</v>
      </c>
      <c r="AF112">
        <v>1</v>
      </c>
      <c r="AG112">
        <v>1</v>
      </c>
      <c r="AH112">
        <v>0</v>
      </c>
      <c r="AI112">
        <v>0</v>
      </c>
      <c r="AJ112">
        <v>0</v>
      </c>
      <c r="AK112">
        <v>0</v>
      </c>
      <c r="AL112">
        <v>1</v>
      </c>
      <c r="AM112">
        <v>0</v>
      </c>
      <c r="AN112">
        <v>0</v>
      </c>
      <c r="AO112">
        <v>0</v>
      </c>
      <c r="AP112">
        <v>0</v>
      </c>
      <c r="AQ112">
        <v>0</v>
      </c>
      <c r="AR112">
        <v>0</v>
      </c>
      <c r="AS112">
        <v>0</v>
      </c>
      <c r="AT112">
        <v>1</v>
      </c>
      <c r="AU112">
        <v>1</v>
      </c>
      <c r="AV112">
        <v>1</v>
      </c>
      <c r="AW112">
        <v>1</v>
      </c>
      <c r="AX112">
        <v>0</v>
      </c>
      <c r="AY112" t="s">
        <v>219</v>
      </c>
      <c r="AZ112" t="s">
        <v>219</v>
      </c>
      <c r="BA112" t="s">
        <v>219</v>
      </c>
      <c r="BB112" t="s">
        <v>219</v>
      </c>
      <c r="BC112" t="s">
        <v>219</v>
      </c>
      <c r="BD112" t="s">
        <v>219</v>
      </c>
      <c r="BE112" t="s">
        <v>219</v>
      </c>
      <c r="BF112" t="s">
        <v>219</v>
      </c>
      <c r="BG112" t="s">
        <v>219</v>
      </c>
      <c r="BH112">
        <v>0</v>
      </c>
      <c r="BI112">
        <v>0</v>
      </c>
      <c r="BJ112" t="s">
        <v>219</v>
      </c>
      <c r="BK112" t="s">
        <v>219</v>
      </c>
      <c r="BL112" t="s">
        <v>219</v>
      </c>
      <c r="BM112" t="s">
        <v>219</v>
      </c>
      <c r="BN112" t="s">
        <v>219</v>
      </c>
      <c r="BO112" t="s">
        <v>219</v>
      </c>
      <c r="BP112">
        <v>0</v>
      </c>
      <c r="BQ112">
        <v>1</v>
      </c>
      <c r="BR112">
        <v>1</v>
      </c>
      <c r="BS112">
        <v>0</v>
      </c>
      <c r="BT112">
        <v>0</v>
      </c>
      <c r="BU112">
        <v>1</v>
      </c>
      <c r="BV112">
        <v>0</v>
      </c>
      <c r="BW112">
        <v>0</v>
      </c>
      <c r="BX112">
        <v>0</v>
      </c>
      <c r="BY112">
        <v>0</v>
      </c>
      <c r="BZ112">
        <v>0</v>
      </c>
      <c r="CA112">
        <v>0</v>
      </c>
      <c r="CB112">
        <v>0</v>
      </c>
      <c r="CC112">
        <v>0</v>
      </c>
      <c r="CD112">
        <v>0</v>
      </c>
      <c r="CE112">
        <v>0</v>
      </c>
      <c r="CF112">
        <v>0</v>
      </c>
      <c r="CG112">
        <v>1</v>
      </c>
      <c r="CH112">
        <v>0</v>
      </c>
      <c r="CI112">
        <v>1</v>
      </c>
      <c r="CJ112" t="s">
        <v>219</v>
      </c>
      <c r="CK112" t="s">
        <v>219</v>
      </c>
      <c r="CL112" t="s">
        <v>219</v>
      </c>
      <c r="CM112" t="s">
        <v>219</v>
      </c>
      <c r="CN112" t="s">
        <v>219</v>
      </c>
      <c r="CO112" t="s">
        <v>219</v>
      </c>
      <c r="CP112" t="s">
        <v>219</v>
      </c>
      <c r="CQ112" t="s">
        <v>219</v>
      </c>
      <c r="CR112" t="s">
        <v>219</v>
      </c>
      <c r="CS112" t="s">
        <v>219</v>
      </c>
      <c r="CT112" t="s">
        <v>219</v>
      </c>
      <c r="CU112" t="s">
        <v>219</v>
      </c>
      <c r="CV112" t="s">
        <v>219</v>
      </c>
      <c r="CW112" t="s">
        <v>219</v>
      </c>
      <c r="CX112" t="s">
        <v>219</v>
      </c>
      <c r="CY112">
        <v>0</v>
      </c>
      <c r="CZ112">
        <v>0</v>
      </c>
      <c r="DA112" t="s">
        <v>219</v>
      </c>
      <c r="DB112" t="s">
        <v>219</v>
      </c>
      <c r="DC112" t="s">
        <v>219</v>
      </c>
      <c r="DD112" t="s">
        <v>219</v>
      </c>
      <c r="DE112" t="s">
        <v>219</v>
      </c>
      <c r="DF112" t="s">
        <v>219</v>
      </c>
      <c r="DG112" t="s">
        <v>219</v>
      </c>
      <c r="DH112">
        <v>0</v>
      </c>
      <c r="DI112">
        <v>1</v>
      </c>
      <c r="DJ112">
        <v>0</v>
      </c>
      <c r="DK112">
        <v>1</v>
      </c>
      <c r="DL112">
        <v>1</v>
      </c>
      <c r="DM112">
        <v>0</v>
      </c>
      <c r="DN112">
        <v>0</v>
      </c>
      <c r="DO112">
        <v>1</v>
      </c>
      <c r="DP112">
        <v>1</v>
      </c>
      <c r="DQ112">
        <v>0</v>
      </c>
      <c r="DR112">
        <v>0</v>
      </c>
      <c r="DS112">
        <v>0</v>
      </c>
      <c r="DT112">
        <v>0</v>
      </c>
      <c r="DU112" t="s">
        <v>219</v>
      </c>
      <c r="DV112" t="s">
        <v>219</v>
      </c>
      <c r="DW112" t="s">
        <v>219</v>
      </c>
      <c r="DX112" t="s">
        <v>219</v>
      </c>
      <c r="DY112" t="s">
        <v>219</v>
      </c>
      <c r="DZ112" t="s">
        <v>219</v>
      </c>
      <c r="EA112" t="s">
        <v>219</v>
      </c>
      <c r="EB112" t="s">
        <v>219</v>
      </c>
      <c r="EC112" t="s">
        <v>219</v>
      </c>
      <c r="ED112">
        <v>1</v>
      </c>
      <c r="EE112">
        <v>0</v>
      </c>
      <c r="EF112">
        <v>1</v>
      </c>
      <c r="EG112">
        <v>1</v>
      </c>
      <c r="EH112">
        <v>0</v>
      </c>
      <c r="EI112">
        <v>0</v>
      </c>
      <c r="EJ112">
        <v>0</v>
      </c>
      <c r="EK112" t="s">
        <v>219</v>
      </c>
      <c r="EL112" t="s">
        <v>219</v>
      </c>
      <c r="EM112" t="s">
        <v>219</v>
      </c>
      <c r="EN112" t="s">
        <v>219</v>
      </c>
      <c r="EO112" t="s">
        <v>219</v>
      </c>
      <c r="EP112">
        <v>0</v>
      </c>
      <c r="EQ112" t="s">
        <v>219</v>
      </c>
      <c r="ER112" t="s">
        <v>219</v>
      </c>
      <c r="ES112" t="s">
        <v>219</v>
      </c>
      <c r="ET112" t="s">
        <v>219</v>
      </c>
      <c r="EU112" t="s">
        <v>219</v>
      </c>
      <c r="EV112">
        <v>0</v>
      </c>
      <c r="EW112" t="s">
        <v>219</v>
      </c>
      <c r="EX112" t="s">
        <v>219</v>
      </c>
      <c r="EY112" t="s">
        <v>219</v>
      </c>
      <c r="EZ112" t="s">
        <v>219</v>
      </c>
      <c r="FA112" t="s">
        <v>219</v>
      </c>
      <c r="FB112" t="s">
        <v>219</v>
      </c>
      <c r="FC112">
        <v>1</v>
      </c>
      <c r="FD112">
        <v>0</v>
      </c>
      <c r="FE112">
        <v>1</v>
      </c>
      <c r="FF112">
        <v>1</v>
      </c>
      <c r="FG112">
        <v>0</v>
      </c>
      <c r="FH112" t="s">
        <v>219</v>
      </c>
      <c r="FI112" t="s">
        <v>219</v>
      </c>
      <c r="FJ112" t="s">
        <v>219</v>
      </c>
      <c r="FK112" t="s">
        <v>219</v>
      </c>
      <c r="FL112" t="s">
        <v>219</v>
      </c>
      <c r="FM112" t="s">
        <v>219</v>
      </c>
      <c r="FN112">
        <v>0</v>
      </c>
      <c r="FO112">
        <v>0</v>
      </c>
      <c r="FP112" t="s">
        <v>219</v>
      </c>
      <c r="FQ112" t="s">
        <v>219</v>
      </c>
      <c r="FR112" t="s">
        <v>219</v>
      </c>
      <c r="FS112" t="s">
        <v>219</v>
      </c>
      <c r="FT112" t="s">
        <v>219</v>
      </c>
      <c r="FU112" t="s">
        <v>219</v>
      </c>
      <c r="FV112" t="s">
        <v>219</v>
      </c>
      <c r="FW112" t="s">
        <v>219</v>
      </c>
      <c r="FX112" t="s">
        <v>219</v>
      </c>
      <c r="FY112">
        <v>0</v>
      </c>
      <c r="FZ112">
        <v>0</v>
      </c>
      <c r="GA112" t="s">
        <v>219</v>
      </c>
      <c r="GB112" t="s">
        <v>219</v>
      </c>
      <c r="GC112" t="s">
        <v>219</v>
      </c>
      <c r="GD112" t="s">
        <v>219</v>
      </c>
      <c r="GE112" t="s">
        <v>219</v>
      </c>
      <c r="GF112" t="s">
        <v>219</v>
      </c>
      <c r="GG112" t="s">
        <v>219</v>
      </c>
      <c r="GH112" t="s">
        <v>219</v>
      </c>
      <c r="GI112" t="s">
        <v>219</v>
      </c>
      <c r="GJ112" t="s">
        <v>219</v>
      </c>
      <c r="GK112" t="s">
        <v>219</v>
      </c>
      <c r="GL112" t="s">
        <v>219</v>
      </c>
      <c r="GM112" t="s">
        <v>219</v>
      </c>
      <c r="GN112" t="s">
        <v>219</v>
      </c>
      <c r="GO112" t="s">
        <v>219</v>
      </c>
      <c r="GP112" t="s">
        <v>219</v>
      </c>
      <c r="GQ112" t="s">
        <v>219</v>
      </c>
      <c r="GR112" t="s">
        <v>219</v>
      </c>
      <c r="GS112" t="s">
        <v>219</v>
      </c>
      <c r="GT112" t="s">
        <v>219</v>
      </c>
      <c r="GU112" t="s">
        <v>219</v>
      </c>
      <c r="GV112" t="s">
        <v>219</v>
      </c>
      <c r="GW112" t="s">
        <v>219</v>
      </c>
      <c r="GX112" t="s">
        <v>219</v>
      </c>
      <c r="GY112" t="s">
        <v>219</v>
      </c>
      <c r="GZ112" t="s">
        <v>219</v>
      </c>
      <c r="HA112" t="s">
        <v>219</v>
      </c>
      <c r="HB112" t="s">
        <v>219</v>
      </c>
      <c r="HC112" t="s">
        <v>219</v>
      </c>
      <c r="HD112" t="s">
        <v>219</v>
      </c>
      <c r="HE112" t="s">
        <v>219</v>
      </c>
      <c r="HF112" t="s">
        <v>219</v>
      </c>
      <c r="HG112" t="s">
        <v>219</v>
      </c>
      <c r="HH112" t="s">
        <v>219</v>
      </c>
      <c r="HI112" t="s">
        <v>219</v>
      </c>
      <c r="HJ112">
        <v>0</v>
      </c>
    </row>
    <row r="113" spans="1:218">
      <c r="A113" t="s">
        <v>241</v>
      </c>
      <c r="B113" s="1">
        <v>44409</v>
      </c>
      <c r="C113" s="1">
        <v>44773</v>
      </c>
      <c r="D113">
        <v>0</v>
      </c>
      <c r="E113">
        <v>1</v>
      </c>
      <c r="F113">
        <v>0</v>
      </c>
      <c r="G113">
        <v>1</v>
      </c>
      <c r="H113">
        <v>0</v>
      </c>
      <c r="I113">
        <v>1</v>
      </c>
      <c r="J113">
        <v>0</v>
      </c>
      <c r="K113">
        <v>1</v>
      </c>
      <c r="L113">
        <v>0</v>
      </c>
      <c r="M113">
        <v>0</v>
      </c>
      <c r="N113">
        <v>0</v>
      </c>
      <c r="O113">
        <v>1</v>
      </c>
      <c r="P113">
        <v>0</v>
      </c>
      <c r="Q113">
        <v>0</v>
      </c>
      <c r="R113">
        <v>0</v>
      </c>
      <c r="S113">
        <v>0</v>
      </c>
      <c r="T113">
        <v>0</v>
      </c>
      <c r="U113" t="s">
        <v>219</v>
      </c>
      <c r="V113" t="s">
        <v>219</v>
      </c>
      <c r="W113" t="s">
        <v>219</v>
      </c>
      <c r="X113" t="s">
        <v>219</v>
      </c>
      <c r="Y113" t="s">
        <v>219</v>
      </c>
      <c r="Z113" t="s">
        <v>219</v>
      </c>
      <c r="AA113" t="s">
        <v>219</v>
      </c>
      <c r="AB113">
        <v>0</v>
      </c>
      <c r="AC113">
        <v>1</v>
      </c>
      <c r="AD113">
        <v>1</v>
      </c>
      <c r="AE113">
        <v>0</v>
      </c>
      <c r="AF113">
        <v>1</v>
      </c>
      <c r="AG113">
        <v>1</v>
      </c>
      <c r="AH113">
        <v>0</v>
      </c>
      <c r="AI113">
        <v>0</v>
      </c>
      <c r="AJ113">
        <v>0</v>
      </c>
      <c r="AK113">
        <v>0</v>
      </c>
      <c r="AL113">
        <v>1</v>
      </c>
      <c r="AM113">
        <v>0</v>
      </c>
      <c r="AN113">
        <v>0</v>
      </c>
      <c r="AO113">
        <v>0</v>
      </c>
      <c r="AP113">
        <v>0</v>
      </c>
      <c r="AQ113">
        <v>0</v>
      </c>
      <c r="AR113">
        <v>0</v>
      </c>
      <c r="AS113">
        <v>0</v>
      </c>
      <c r="AT113">
        <v>1</v>
      </c>
      <c r="AU113">
        <v>1</v>
      </c>
      <c r="AV113">
        <v>1</v>
      </c>
      <c r="AW113">
        <v>1</v>
      </c>
      <c r="AX113">
        <v>0</v>
      </c>
      <c r="AY113" t="s">
        <v>219</v>
      </c>
      <c r="AZ113" t="s">
        <v>219</v>
      </c>
      <c r="BA113" t="s">
        <v>219</v>
      </c>
      <c r="BB113" t="s">
        <v>219</v>
      </c>
      <c r="BC113" t="s">
        <v>219</v>
      </c>
      <c r="BD113" t="s">
        <v>219</v>
      </c>
      <c r="BE113" t="s">
        <v>219</v>
      </c>
      <c r="BF113" t="s">
        <v>219</v>
      </c>
      <c r="BG113" t="s">
        <v>219</v>
      </c>
      <c r="BH113">
        <v>0</v>
      </c>
      <c r="BI113">
        <v>0</v>
      </c>
      <c r="BJ113" t="s">
        <v>219</v>
      </c>
      <c r="BK113" t="s">
        <v>219</v>
      </c>
      <c r="BL113" t="s">
        <v>219</v>
      </c>
      <c r="BM113" t="s">
        <v>219</v>
      </c>
      <c r="BN113" t="s">
        <v>219</v>
      </c>
      <c r="BO113" t="s">
        <v>219</v>
      </c>
      <c r="BP113">
        <v>0</v>
      </c>
      <c r="BQ113">
        <v>1</v>
      </c>
      <c r="BR113">
        <v>1</v>
      </c>
      <c r="BS113">
        <v>0</v>
      </c>
      <c r="BT113">
        <v>0</v>
      </c>
      <c r="BU113">
        <v>1</v>
      </c>
      <c r="BV113">
        <v>0</v>
      </c>
      <c r="BW113">
        <v>0</v>
      </c>
      <c r="BX113">
        <v>0</v>
      </c>
      <c r="BY113">
        <v>0</v>
      </c>
      <c r="BZ113">
        <v>0</v>
      </c>
      <c r="CA113">
        <v>0</v>
      </c>
      <c r="CB113">
        <v>0</v>
      </c>
      <c r="CC113">
        <v>0</v>
      </c>
      <c r="CD113">
        <v>0</v>
      </c>
      <c r="CE113">
        <v>0</v>
      </c>
      <c r="CF113">
        <v>0</v>
      </c>
      <c r="CG113">
        <v>1</v>
      </c>
      <c r="CH113">
        <v>0</v>
      </c>
      <c r="CI113">
        <v>1</v>
      </c>
      <c r="CJ113" t="s">
        <v>219</v>
      </c>
      <c r="CK113" t="s">
        <v>219</v>
      </c>
      <c r="CL113" t="s">
        <v>219</v>
      </c>
      <c r="CM113" t="s">
        <v>219</v>
      </c>
      <c r="CN113" t="s">
        <v>219</v>
      </c>
      <c r="CO113" t="s">
        <v>219</v>
      </c>
      <c r="CP113" t="s">
        <v>219</v>
      </c>
      <c r="CQ113" t="s">
        <v>219</v>
      </c>
      <c r="CR113" t="s">
        <v>219</v>
      </c>
      <c r="CS113" t="s">
        <v>219</v>
      </c>
      <c r="CT113" t="s">
        <v>219</v>
      </c>
      <c r="CU113" t="s">
        <v>219</v>
      </c>
      <c r="CV113" t="s">
        <v>219</v>
      </c>
      <c r="CW113" t="s">
        <v>219</v>
      </c>
      <c r="CX113" t="s">
        <v>219</v>
      </c>
      <c r="CY113">
        <v>0</v>
      </c>
      <c r="CZ113">
        <v>0</v>
      </c>
      <c r="DA113" t="s">
        <v>219</v>
      </c>
      <c r="DB113" t="s">
        <v>219</v>
      </c>
      <c r="DC113" t="s">
        <v>219</v>
      </c>
      <c r="DD113" t="s">
        <v>219</v>
      </c>
      <c r="DE113" t="s">
        <v>219</v>
      </c>
      <c r="DF113" t="s">
        <v>219</v>
      </c>
      <c r="DG113" t="s">
        <v>219</v>
      </c>
      <c r="DH113">
        <v>0</v>
      </c>
      <c r="DI113">
        <v>1</v>
      </c>
      <c r="DJ113">
        <v>0</v>
      </c>
      <c r="DK113">
        <v>1</v>
      </c>
      <c r="DL113">
        <v>1</v>
      </c>
      <c r="DM113">
        <v>0</v>
      </c>
      <c r="DN113">
        <v>0</v>
      </c>
      <c r="DO113">
        <v>1</v>
      </c>
      <c r="DP113">
        <v>1</v>
      </c>
      <c r="DQ113">
        <v>0</v>
      </c>
      <c r="DR113">
        <v>0</v>
      </c>
      <c r="DS113">
        <v>0</v>
      </c>
      <c r="DT113">
        <v>0</v>
      </c>
      <c r="DU113" t="s">
        <v>219</v>
      </c>
      <c r="DV113" t="s">
        <v>219</v>
      </c>
      <c r="DW113" t="s">
        <v>219</v>
      </c>
      <c r="DX113" t="s">
        <v>219</v>
      </c>
      <c r="DY113" t="s">
        <v>219</v>
      </c>
      <c r="DZ113" t="s">
        <v>219</v>
      </c>
      <c r="EA113" t="s">
        <v>219</v>
      </c>
      <c r="EB113" t="s">
        <v>219</v>
      </c>
      <c r="EC113" t="s">
        <v>219</v>
      </c>
      <c r="ED113">
        <v>1</v>
      </c>
      <c r="EE113">
        <v>0</v>
      </c>
      <c r="EF113">
        <v>1</v>
      </c>
      <c r="EG113">
        <v>1</v>
      </c>
      <c r="EH113">
        <v>0</v>
      </c>
      <c r="EI113">
        <v>0</v>
      </c>
      <c r="EJ113">
        <v>0</v>
      </c>
      <c r="EK113" t="s">
        <v>219</v>
      </c>
      <c r="EL113" t="s">
        <v>219</v>
      </c>
      <c r="EM113" t="s">
        <v>219</v>
      </c>
      <c r="EN113" t="s">
        <v>219</v>
      </c>
      <c r="EO113" t="s">
        <v>219</v>
      </c>
      <c r="EP113">
        <v>0</v>
      </c>
      <c r="EQ113" t="s">
        <v>219</v>
      </c>
      <c r="ER113" t="s">
        <v>219</v>
      </c>
      <c r="ES113" t="s">
        <v>219</v>
      </c>
      <c r="ET113" t="s">
        <v>219</v>
      </c>
      <c r="EU113" t="s">
        <v>219</v>
      </c>
      <c r="EV113">
        <v>0</v>
      </c>
      <c r="EW113" t="s">
        <v>219</v>
      </c>
      <c r="EX113" t="s">
        <v>219</v>
      </c>
      <c r="EY113" t="s">
        <v>219</v>
      </c>
      <c r="EZ113" t="s">
        <v>219</v>
      </c>
      <c r="FA113" t="s">
        <v>219</v>
      </c>
      <c r="FB113" t="s">
        <v>219</v>
      </c>
      <c r="FC113">
        <v>1</v>
      </c>
      <c r="FD113">
        <v>0</v>
      </c>
      <c r="FE113">
        <v>1</v>
      </c>
      <c r="FF113">
        <v>1</v>
      </c>
      <c r="FG113">
        <v>0</v>
      </c>
      <c r="FH113" t="s">
        <v>219</v>
      </c>
      <c r="FI113" t="s">
        <v>219</v>
      </c>
      <c r="FJ113" t="s">
        <v>219</v>
      </c>
      <c r="FK113" t="s">
        <v>219</v>
      </c>
      <c r="FL113" t="s">
        <v>219</v>
      </c>
      <c r="FM113" t="s">
        <v>219</v>
      </c>
      <c r="FN113">
        <v>0</v>
      </c>
      <c r="FO113">
        <v>0</v>
      </c>
      <c r="FP113" t="s">
        <v>219</v>
      </c>
      <c r="FQ113" t="s">
        <v>219</v>
      </c>
      <c r="FR113" t="s">
        <v>219</v>
      </c>
      <c r="FS113" t="s">
        <v>219</v>
      </c>
      <c r="FT113" t="s">
        <v>219</v>
      </c>
      <c r="FU113" t="s">
        <v>219</v>
      </c>
      <c r="FV113" t="s">
        <v>219</v>
      </c>
      <c r="FW113" t="s">
        <v>219</v>
      </c>
      <c r="FX113" t="s">
        <v>219</v>
      </c>
      <c r="FY113">
        <v>0</v>
      </c>
      <c r="FZ113">
        <v>0</v>
      </c>
      <c r="GA113" t="s">
        <v>219</v>
      </c>
      <c r="GB113" t="s">
        <v>219</v>
      </c>
      <c r="GC113" t="s">
        <v>219</v>
      </c>
      <c r="GD113" t="s">
        <v>219</v>
      </c>
      <c r="GE113" t="s">
        <v>219</v>
      </c>
      <c r="GF113" t="s">
        <v>219</v>
      </c>
      <c r="GG113" t="s">
        <v>219</v>
      </c>
      <c r="GH113" t="s">
        <v>219</v>
      </c>
      <c r="GI113" t="s">
        <v>219</v>
      </c>
      <c r="GJ113" t="s">
        <v>219</v>
      </c>
      <c r="GK113" t="s">
        <v>219</v>
      </c>
      <c r="GL113" t="s">
        <v>219</v>
      </c>
      <c r="GM113" t="s">
        <v>219</v>
      </c>
      <c r="GN113" t="s">
        <v>219</v>
      </c>
      <c r="GO113" t="s">
        <v>219</v>
      </c>
      <c r="GP113" t="s">
        <v>219</v>
      </c>
      <c r="GQ113" t="s">
        <v>219</v>
      </c>
      <c r="GR113" t="s">
        <v>219</v>
      </c>
      <c r="GS113" t="s">
        <v>219</v>
      </c>
      <c r="GT113" t="s">
        <v>219</v>
      </c>
      <c r="GU113" t="s">
        <v>219</v>
      </c>
      <c r="GV113" t="s">
        <v>219</v>
      </c>
      <c r="GW113" t="s">
        <v>219</v>
      </c>
      <c r="GX113" t="s">
        <v>219</v>
      </c>
      <c r="GY113" t="s">
        <v>219</v>
      </c>
      <c r="GZ113" t="s">
        <v>219</v>
      </c>
      <c r="HA113" t="s">
        <v>219</v>
      </c>
      <c r="HB113" t="s">
        <v>219</v>
      </c>
      <c r="HC113" t="s">
        <v>219</v>
      </c>
      <c r="HD113" t="s">
        <v>219</v>
      </c>
      <c r="HE113" t="s">
        <v>219</v>
      </c>
      <c r="HF113" t="s">
        <v>219</v>
      </c>
      <c r="HG113" t="s">
        <v>219</v>
      </c>
      <c r="HH113" t="s">
        <v>219</v>
      </c>
      <c r="HI113" t="s">
        <v>219</v>
      </c>
      <c r="HJ113">
        <v>0</v>
      </c>
    </row>
    <row r="114" spans="1:218">
      <c r="A114" t="s">
        <v>241</v>
      </c>
      <c r="B114" s="1">
        <v>44774</v>
      </c>
      <c r="C114" s="1">
        <v>44866</v>
      </c>
      <c r="D114">
        <v>0</v>
      </c>
      <c r="E114">
        <v>1</v>
      </c>
      <c r="F114">
        <v>0</v>
      </c>
      <c r="G114">
        <v>1</v>
      </c>
      <c r="H114">
        <v>0</v>
      </c>
      <c r="I114">
        <v>1</v>
      </c>
      <c r="J114">
        <v>0</v>
      </c>
      <c r="K114">
        <v>1</v>
      </c>
      <c r="L114">
        <v>0</v>
      </c>
      <c r="M114">
        <v>0</v>
      </c>
      <c r="N114">
        <v>0</v>
      </c>
      <c r="O114">
        <v>1</v>
      </c>
      <c r="P114">
        <v>0</v>
      </c>
      <c r="Q114">
        <v>0</v>
      </c>
      <c r="R114">
        <v>0</v>
      </c>
      <c r="S114">
        <v>0</v>
      </c>
      <c r="T114">
        <v>0</v>
      </c>
      <c r="U114" t="s">
        <v>219</v>
      </c>
      <c r="V114" t="s">
        <v>219</v>
      </c>
      <c r="W114" t="s">
        <v>219</v>
      </c>
      <c r="X114" t="s">
        <v>219</v>
      </c>
      <c r="Y114" t="s">
        <v>219</v>
      </c>
      <c r="Z114" t="s">
        <v>219</v>
      </c>
      <c r="AA114" t="s">
        <v>219</v>
      </c>
      <c r="AB114">
        <v>0</v>
      </c>
      <c r="AC114">
        <v>1</v>
      </c>
      <c r="AD114">
        <v>1</v>
      </c>
      <c r="AE114">
        <v>0</v>
      </c>
      <c r="AF114">
        <v>1</v>
      </c>
      <c r="AG114">
        <v>1</v>
      </c>
      <c r="AH114">
        <v>0</v>
      </c>
      <c r="AI114">
        <v>0</v>
      </c>
      <c r="AJ114">
        <v>0</v>
      </c>
      <c r="AK114">
        <v>0</v>
      </c>
      <c r="AL114">
        <v>1</v>
      </c>
      <c r="AM114">
        <v>0</v>
      </c>
      <c r="AN114">
        <v>0</v>
      </c>
      <c r="AO114">
        <v>0</v>
      </c>
      <c r="AP114">
        <v>0</v>
      </c>
      <c r="AQ114">
        <v>0</v>
      </c>
      <c r="AR114">
        <v>0</v>
      </c>
      <c r="AS114">
        <v>0</v>
      </c>
      <c r="AT114">
        <v>1</v>
      </c>
      <c r="AU114">
        <v>1</v>
      </c>
      <c r="AV114">
        <v>1</v>
      </c>
      <c r="AW114">
        <v>1</v>
      </c>
      <c r="AX114">
        <v>0</v>
      </c>
      <c r="AY114" t="s">
        <v>219</v>
      </c>
      <c r="AZ114" t="s">
        <v>219</v>
      </c>
      <c r="BA114" t="s">
        <v>219</v>
      </c>
      <c r="BB114" t="s">
        <v>219</v>
      </c>
      <c r="BC114" t="s">
        <v>219</v>
      </c>
      <c r="BD114" t="s">
        <v>219</v>
      </c>
      <c r="BE114" t="s">
        <v>219</v>
      </c>
      <c r="BF114" t="s">
        <v>219</v>
      </c>
      <c r="BG114" t="s">
        <v>219</v>
      </c>
      <c r="BH114">
        <v>0</v>
      </c>
      <c r="BI114">
        <v>0</v>
      </c>
      <c r="BJ114" t="s">
        <v>219</v>
      </c>
      <c r="BK114" t="s">
        <v>219</v>
      </c>
      <c r="BL114" t="s">
        <v>219</v>
      </c>
      <c r="BM114" t="s">
        <v>219</v>
      </c>
      <c r="BN114" t="s">
        <v>219</v>
      </c>
      <c r="BO114" t="s">
        <v>219</v>
      </c>
      <c r="BP114">
        <v>0</v>
      </c>
      <c r="BQ114">
        <v>1</v>
      </c>
      <c r="BR114">
        <v>1</v>
      </c>
      <c r="BS114">
        <v>0</v>
      </c>
      <c r="BT114">
        <v>0</v>
      </c>
      <c r="BU114">
        <v>1</v>
      </c>
      <c r="BV114">
        <v>0</v>
      </c>
      <c r="BW114">
        <v>0</v>
      </c>
      <c r="BX114">
        <v>0</v>
      </c>
      <c r="BY114">
        <v>0</v>
      </c>
      <c r="BZ114">
        <v>0</v>
      </c>
      <c r="CA114">
        <v>0</v>
      </c>
      <c r="CB114">
        <v>0</v>
      </c>
      <c r="CC114">
        <v>0</v>
      </c>
      <c r="CD114">
        <v>0</v>
      </c>
      <c r="CE114">
        <v>0</v>
      </c>
      <c r="CF114">
        <v>0</v>
      </c>
      <c r="CG114">
        <v>1</v>
      </c>
      <c r="CH114">
        <v>0</v>
      </c>
      <c r="CI114">
        <v>1</v>
      </c>
      <c r="CJ114" t="s">
        <v>219</v>
      </c>
      <c r="CK114" t="s">
        <v>219</v>
      </c>
      <c r="CL114" t="s">
        <v>219</v>
      </c>
      <c r="CM114" t="s">
        <v>219</v>
      </c>
      <c r="CN114" t="s">
        <v>219</v>
      </c>
      <c r="CO114" t="s">
        <v>219</v>
      </c>
      <c r="CP114" t="s">
        <v>219</v>
      </c>
      <c r="CQ114" t="s">
        <v>219</v>
      </c>
      <c r="CR114" t="s">
        <v>219</v>
      </c>
      <c r="CS114" t="s">
        <v>219</v>
      </c>
      <c r="CT114" t="s">
        <v>219</v>
      </c>
      <c r="CU114" t="s">
        <v>219</v>
      </c>
      <c r="CV114" t="s">
        <v>219</v>
      </c>
      <c r="CW114" t="s">
        <v>219</v>
      </c>
      <c r="CX114" t="s">
        <v>219</v>
      </c>
      <c r="CY114">
        <v>0</v>
      </c>
      <c r="CZ114">
        <v>0</v>
      </c>
      <c r="DA114" t="s">
        <v>219</v>
      </c>
      <c r="DB114" t="s">
        <v>219</v>
      </c>
      <c r="DC114" t="s">
        <v>219</v>
      </c>
      <c r="DD114" t="s">
        <v>219</v>
      </c>
      <c r="DE114" t="s">
        <v>219</v>
      </c>
      <c r="DF114" t="s">
        <v>219</v>
      </c>
      <c r="DG114" t="s">
        <v>219</v>
      </c>
      <c r="DH114">
        <v>0</v>
      </c>
      <c r="DI114">
        <v>1</v>
      </c>
      <c r="DJ114">
        <v>0</v>
      </c>
      <c r="DK114">
        <v>1</v>
      </c>
      <c r="DL114">
        <v>1</v>
      </c>
      <c r="DM114">
        <v>0</v>
      </c>
      <c r="DN114">
        <v>0</v>
      </c>
      <c r="DO114">
        <v>1</v>
      </c>
      <c r="DP114">
        <v>1</v>
      </c>
      <c r="DQ114">
        <v>0</v>
      </c>
      <c r="DR114">
        <v>0</v>
      </c>
      <c r="DS114">
        <v>0</v>
      </c>
      <c r="DT114">
        <v>0</v>
      </c>
      <c r="DU114" t="s">
        <v>219</v>
      </c>
      <c r="DV114" t="s">
        <v>219</v>
      </c>
      <c r="DW114" t="s">
        <v>219</v>
      </c>
      <c r="DX114" t="s">
        <v>219</v>
      </c>
      <c r="DY114" t="s">
        <v>219</v>
      </c>
      <c r="DZ114" t="s">
        <v>219</v>
      </c>
      <c r="EA114" t="s">
        <v>219</v>
      </c>
      <c r="EB114" t="s">
        <v>219</v>
      </c>
      <c r="EC114" t="s">
        <v>219</v>
      </c>
      <c r="ED114">
        <v>1</v>
      </c>
      <c r="EE114">
        <v>0</v>
      </c>
      <c r="EF114">
        <v>1</v>
      </c>
      <c r="EG114">
        <v>1</v>
      </c>
      <c r="EH114">
        <v>0</v>
      </c>
      <c r="EI114">
        <v>0</v>
      </c>
      <c r="EJ114">
        <v>0</v>
      </c>
      <c r="EK114" t="s">
        <v>219</v>
      </c>
      <c r="EL114" t="s">
        <v>219</v>
      </c>
      <c r="EM114" t="s">
        <v>219</v>
      </c>
      <c r="EN114" t="s">
        <v>219</v>
      </c>
      <c r="EO114" t="s">
        <v>219</v>
      </c>
      <c r="EP114">
        <v>0</v>
      </c>
      <c r="EQ114" t="s">
        <v>219</v>
      </c>
      <c r="ER114" t="s">
        <v>219</v>
      </c>
      <c r="ES114" t="s">
        <v>219</v>
      </c>
      <c r="ET114" t="s">
        <v>219</v>
      </c>
      <c r="EU114" t="s">
        <v>219</v>
      </c>
      <c r="EV114">
        <v>0</v>
      </c>
      <c r="EW114" t="s">
        <v>219</v>
      </c>
      <c r="EX114" t="s">
        <v>219</v>
      </c>
      <c r="EY114" t="s">
        <v>219</v>
      </c>
      <c r="EZ114" t="s">
        <v>219</v>
      </c>
      <c r="FA114" t="s">
        <v>219</v>
      </c>
      <c r="FB114" t="s">
        <v>219</v>
      </c>
      <c r="FC114">
        <v>1</v>
      </c>
      <c r="FD114">
        <v>0</v>
      </c>
      <c r="FE114">
        <v>1</v>
      </c>
      <c r="FF114">
        <v>1</v>
      </c>
      <c r="FG114">
        <v>0</v>
      </c>
      <c r="FH114" t="s">
        <v>219</v>
      </c>
      <c r="FI114" t="s">
        <v>219</v>
      </c>
      <c r="FJ114" t="s">
        <v>219</v>
      </c>
      <c r="FK114" t="s">
        <v>219</v>
      </c>
      <c r="FL114" t="s">
        <v>219</v>
      </c>
      <c r="FM114" t="s">
        <v>219</v>
      </c>
      <c r="FN114">
        <v>0</v>
      </c>
      <c r="FO114">
        <v>0</v>
      </c>
      <c r="FP114" t="s">
        <v>219</v>
      </c>
      <c r="FQ114" t="s">
        <v>219</v>
      </c>
      <c r="FR114" t="s">
        <v>219</v>
      </c>
      <c r="FS114" t="s">
        <v>219</v>
      </c>
      <c r="FT114" t="s">
        <v>219</v>
      </c>
      <c r="FU114" t="s">
        <v>219</v>
      </c>
      <c r="FV114" t="s">
        <v>219</v>
      </c>
      <c r="FW114" t="s">
        <v>219</v>
      </c>
      <c r="FX114" t="s">
        <v>219</v>
      </c>
      <c r="FY114">
        <v>0</v>
      </c>
      <c r="FZ114">
        <v>0</v>
      </c>
      <c r="GA114" t="s">
        <v>219</v>
      </c>
      <c r="GB114" t="s">
        <v>219</v>
      </c>
      <c r="GC114" t="s">
        <v>219</v>
      </c>
      <c r="GD114" t="s">
        <v>219</v>
      </c>
      <c r="GE114" t="s">
        <v>219</v>
      </c>
      <c r="GF114" t="s">
        <v>219</v>
      </c>
      <c r="GG114" t="s">
        <v>219</v>
      </c>
      <c r="GH114" t="s">
        <v>219</v>
      </c>
      <c r="GI114" t="s">
        <v>219</v>
      </c>
      <c r="GJ114" t="s">
        <v>219</v>
      </c>
      <c r="GK114" t="s">
        <v>219</v>
      </c>
      <c r="GL114" t="s">
        <v>219</v>
      </c>
      <c r="GM114" t="s">
        <v>219</v>
      </c>
      <c r="GN114" t="s">
        <v>219</v>
      </c>
      <c r="GO114" t="s">
        <v>219</v>
      </c>
      <c r="GP114" t="s">
        <v>219</v>
      </c>
      <c r="GQ114" t="s">
        <v>219</v>
      </c>
      <c r="GR114" t="s">
        <v>219</v>
      </c>
      <c r="GS114" t="s">
        <v>219</v>
      </c>
      <c r="GT114" t="s">
        <v>219</v>
      </c>
      <c r="GU114" t="s">
        <v>219</v>
      </c>
      <c r="GV114" t="s">
        <v>219</v>
      </c>
      <c r="GW114" t="s">
        <v>219</v>
      </c>
      <c r="GX114" t="s">
        <v>219</v>
      </c>
      <c r="GY114" t="s">
        <v>219</v>
      </c>
      <c r="GZ114" t="s">
        <v>219</v>
      </c>
      <c r="HA114" t="s">
        <v>219</v>
      </c>
      <c r="HB114" t="s">
        <v>219</v>
      </c>
      <c r="HC114" t="s">
        <v>219</v>
      </c>
      <c r="HD114" t="s">
        <v>219</v>
      </c>
      <c r="HE114" t="s">
        <v>219</v>
      </c>
      <c r="HF114" t="s">
        <v>219</v>
      </c>
      <c r="HG114" t="s">
        <v>219</v>
      </c>
      <c r="HH114" t="s">
        <v>219</v>
      </c>
      <c r="HI114" t="s">
        <v>219</v>
      </c>
      <c r="HJ114">
        <v>0</v>
      </c>
    </row>
    <row r="115" spans="1:218">
      <c r="A115" t="s">
        <v>242</v>
      </c>
      <c r="B115" s="1">
        <v>43678</v>
      </c>
      <c r="C115" s="1">
        <v>44377</v>
      </c>
      <c r="D115">
        <v>1</v>
      </c>
      <c r="E115">
        <v>1</v>
      </c>
      <c r="F115">
        <v>0</v>
      </c>
      <c r="G115">
        <v>0</v>
      </c>
      <c r="H115">
        <v>1</v>
      </c>
      <c r="I115">
        <v>1</v>
      </c>
      <c r="J115">
        <v>0</v>
      </c>
      <c r="K115">
        <v>0</v>
      </c>
      <c r="L115">
        <v>0</v>
      </c>
      <c r="M115">
        <v>0</v>
      </c>
      <c r="N115">
        <v>0</v>
      </c>
      <c r="O115">
        <v>1</v>
      </c>
      <c r="P115">
        <v>0</v>
      </c>
      <c r="Q115">
        <v>0</v>
      </c>
      <c r="R115">
        <v>0</v>
      </c>
      <c r="S115">
        <v>0</v>
      </c>
      <c r="T115">
        <v>1</v>
      </c>
      <c r="U115">
        <v>0</v>
      </c>
      <c r="V115">
        <v>0</v>
      </c>
      <c r="W115">
        <v>1</v>
      </c>
      <c r="X115">
        <v>1</v>
      </c>
      <c r="Y115">
        <v>0</v>
      </c>
      <c r="Z115" t="s">
        <v>219</v>
      </c>
      <c r="AA115" t="s">
        <v>219</v>
      </c>
      <c r="AB115">
        <v>0</v>
      </c>
      <c r="AC115">
        <v>1</v>
      </c>
      <c r="AD115">
        <v>1</v>
      </c>
      <c r="AE115">
        <v>0</v>
      </c>
      <c r="AF115">
        <v>1</v>
      </c>
      <c r="AG115">
        <v>1</v>
      </c>
      <c r="AH115">
        <v>0</v>
      </c>
      <c r="AI115">
        <v>1</v>
      </c>
      <c r="AJ115">
        <v>0</v>
      </c>
      <c r="AK115">
        <v>0</v>
      </c>
      <c r="AL115">
        <v>1</v>
      </c>
      <c r="AM115">
        <v>1</v>
      </c>
      <c r="AN115">
        <v>1</v>
      </c>
      <c r="AO115">
        <v>0</v>
      </c>
      <c r="AP115">
        <v>0</v>
      </c>
      <c r="AQ115">
        <v>0</v>
      </c>
      <c r="AR115">
        <v>0</v>
      </c>
      <c r="AS115">
        <v>0</v>
      </c>
      <c r="AT115">
        <v>0</v>
      </c>
      <c r="AU115">
        <v>1</v>
      </c>
      <c r="AV115">
        <v>1</v>
      </c>
      <c r="AW115">
        <v>0</v>
      </c>
      <c r="AX115">
        <v>1</v>
      </c>
      <c r="AY115">
        <v>1</v>
      </c>
      <c r="AZ115">
        <v>1</v>
      </c>
      <c r="BA115">
        <v>0</v>
      </c>
      <c r="BB115">
        <v>0</v>
      </c>
      <c r="BC115">
        <v>0</v>
      </c>
      <c r="BD115">
        <v>0</v>
      </c>
      <c r="BE115">
        <v>0</v>
      </c>
      <c r="BF115">
        <v>1</v>
      </c>
      <c r="BG115">
        <v>0</v>
      </c>
      <c r="BH115">
        <v>0</v>
      </c>
      <c r="BI115">
        <v>0</v>
      </c>
      <c r="BJ115" t="s">
        <v>219</v>
      </c>
      <c r="BK115" t="s">
        <v>219</v>
      </c>
      <c r="BL115" t="s">
        <v>219</v>
      </c>
      <c r="BM115" t="s">
        <v>219</v>
      </c>
      <c r="BN115" t="s">
        <v>219</v>
      </c>
      <c r="BO115" t="s">
        <v>219</v>
      </c>
      <c r="BP115">
        <v>0</v>
      </c>
      <c r="BQ115">
        <v>0</v>
      </c>
      <c r="BR115" t="s">
        <v>219</v>
      </c>
      <c r="BS115" t="s">
        <v>219</v>
      </c>
      <c r="BT115" t="s">
        <v>219</v>
      </c>
      <c r="BU115" t="s">
        <v>219</v>
      </c>
      <c r="BV115" t="s">
        <v>219</v>
      </c>
      <c r="BW115" t="s">
        <v>219</v>
      </c>
      <c r="BX115" t="s">
        <v>219</v>
      </c>
      <c r="BY115" t="s">
        <v>219</v>
      </c>
      <c r="BZ115" t="s">
        <v>219</v>
      </c>
      <c r="CA115" t="s">
        <v>219</v>
      </c>
      <c r="CB115" t="s">
        <v>219</v>
      </c>
      <c r="CC115" t="s">
        <v>219</v>
      </c>
      <c r="CD115" t="s">
        <v>219</v>
      </c>
      <c r="CE115" t="s">
        <v>219</v>
      </c>
      <c r="CF115" t="s">
        <v>219</v>
      </c>
      <c r="CG115" t="s">
        <v>219</v>
      </c>
      <c r="CH115" t="s">
        <v>219</v>
      </c>
      <c r="CI115" t="s">
        <v>219</v>
      </c>
      <c r="CJ115" t="s">
        <v>219</v>
      </c>
      <c r="CK115" t="s">
        <v>219</v>
      </c>
      <c r="CL115" t="s">
        <v>219</v>
      </c>
      <c r="CM115" t="s">
        <v>219</v>
      </c>
      <c r="CN115" t="s">
        <v>219</v>
      </c>
      <c r="CO115" t="s">
        <v>219</v>
      </c>
      <c r="CP115" t="s">
        <v>219</v>
      </c>
      <c r="CQ115" t="s">
        <v>219</v>
      </c>
      <c r="CR115" t="s">
        <v>219</v>
      </c>
      <c r="CS115" t="s">
        <v>219</v>
      </c>
      <c r="CT115" t="s">
        <v>219</v>
      </c>
      <c r="CU115" t="s">
        <v>219</v>
      </c>
      <c r="CV115" t="s">
        <v>219</v>
      </c>
      <c r="CW115" t="s">
        <v>219</v>
      </c>
      <c r="CX115" t="s">
        <v>219</v>
      </c>
      <c r="CY115">
        <v>0</v>
      </c>
      <c r="CZ115">
        <v>1</v>
      </c>
      <c r="DA115">
        <v>1</v>
      </c>
      <c r="DB115">
        <v>0</v>
      </c>
      <c r="DC115">
        <v>0</v>
      </c>
      <c r="DD115" t="s">
        <v>219</v>
      </c>
      <c r="DE115" t="s">
        <v>219</v>
      </c>
      <c r="DF115" t="s">
        <v>219</v>
      </c>
      <c r="DG115" t="s">
        <v>219</v>
      </c>
      <c r="DH115">
        <v>0</v>
      </c>
      <c r="DI115">
        <v>1</v>
      </c>
      <c r="DJ115">
        <v>0</v>
      </c>
      <c r="DK115">
        <v>1</v>
      </c>
      <c r="DL115">
        <v>0</v>
      </c>
      <c r="DM115" t="s">
        <v>219</v>
      </c>
      <c r="DN115" t="s">
        <v>219</v>
      </c>
      <c r="DO115" t="s">
        <v>219</v>
      </c>
      <c r="DP115" t="s">
        <v>219</v>
      </c>
      <c r="DQ115" t="s">
        <v>219</v>
      </c>
      <c r="DR115">
        <v>0</v>
      </c>
      <c r="DS115">
        <v>0</v>
      </c>
      <c r="DT115">
        <v>0</v>
      </c>
      <c r="DU115" t="s">
        <v>219</v>
      </c>
      <c r="DV115" t="s">
        <v>219</v>
      </c>
      <c r="DW115" t="s">
        <v>219</v>
      </c>
      <c r="DX115" t="s">
        <v>219</v>
      </c>
      <c r="DY115" t="s">
        <v>219</v>
      </c>
      <c r="DZ115" t="s">
        <v>219</v>
      </c>
      <c r="EA115" t="s">
        <v>219</v>
      </c>
      <c r="EB115" t="s">
        <v>219</v>
      </c>
      <c r="EC115" t="s">
        <v>219</v>
      </c>
      <c r="ED115">
        <v>0</v>
      </c>
      <c r="EE115" t="s">
        <v>219</v>
      </c>
      <c r="EF115" t="s">
        <v>219</v>
      </c>
      <c r="EG115" t="s">
        <v>219</v>
      </c>
      <c r="EH115" t="s">
        <v>219</v>
      </c>
      <c r="EI115" t="s">
        <v>219</v>
      </c>
      <c r="EJ115">
        <v>0</v>
      </c>
      <c r="EK115" t="s">
        <v>219</v>
      </c>
      <c r="EL115" t="s">
        <v>219</v>
      </c>
      <c r="EM115" t="s">
        <v>219</v>
      </c>
      <c r="EN115" t="s">
        <v>219</v>
      </c>
      <c r="EO115" t="s">
        <v>219</v>
      </c>
      <c r="EP115">
        <v>0</v>
      </c>
      <c r="EQ115" t="s">
        <v>219</v>
      </c>
      <c r="ER115" t="s">
        <v>219</v>
      </c>
      <c r="ES115" t="s">
        <v>219</v>
      </c>
      <c r="ET115" t="s">
        <v>219</v>
      </c>
      <c r="EU115" t="s">
        <v>219</v>
      </c>
      <c r="EV115">
        <v>0</v>
      </c>
      <c r="EW115" t="s">
        <v>219</v>
      </c>
      <c r="EX115" t="s">
        <v>219</v>
      </c>
      <c r="EY115" t="s">
        <v>219</v>
      </c>
      <c r="EZ115" t="s">
        <v>219</v>
      </c>
      <c r="FA115" t="s">
        <v>219</v>
      </c>
      <c r="FB115" t="s">
        <v>219</v>
      </c>
      <c r="FC115">
        <v>1</v>
      </c>
      <c r="FD115">
        <v>0</v>
      </c>
      <c r="FE115">
        <v>1</v>
      </c>
      <c r="FF115">
        <v>1</v>
      </c>
      <c r="FG115">
        <v>0</v>
      </c>
      <c r="FH115" t="s">
        <v>219</v>
      </c>
      <c r="FI115" t="s">
        <v>219</v>
      </c>
      <c r="FJ115" t="s">
        <v>219</v>
      </c>
      <c r="FK115" t="s">
        <v>219</v>
      </c>
      <c r="FL115" t="s">
        <v>219</v>
      </c>
      <c r="FM115" t="s">
        <v>219</v>
      </c>
      <c r="FN115">
        <v>0</v>
      </c>
      <c r="FO115">
        <v>0</v>
      </c>
      <c r="FP115" t="s">
        <v>219</v>
      </c>
      <c r="FQ115" t="s">
        <v>219</v>
      </c>
      <c r="FR115" t="s">
        <v>219</v>
      </c>
      <c r="FS115" t="s">
        <v>219</v>
      </c>
      <c r="FT115" t="s">
        <v>219</v>
      </c>
      <c r="FU115" t="s">
        <v>219</v>
      </c>
      <c r="FV115" t="s">
        <v>219</v>
      </c>
      <c r="FW115" t="s">
        <v>219</v>
      </c>
      <c r="FX115" t="s">
        <v>219</v>
      </c>
      <c r="FY115">
        <v>0</v>
      </c>
      <c r="FZ115">
        <v>0</v>
      </c>
      <c r="GA115" t="s">
        <v>219</v>
      </c>
      <c r="GB115" t="s">
        <v>219</v>
      </c>
      <c r="GC115" t="s">
        <v>219</v>
      </c>
      <c r="GD115" t="s">
        <v>219</v>
      </c>
      <c r="GE115" t="s">
        <v>219</v>
      </c>
      <c r="GF115" t="s">
        <v>219</v>
      </c>
      <c r="GG115" t="s">
        <v>219</v>
      </c>
      <c r="GH115" t="s">
        <v>219</v>
      </c>
      <c r="GI115" t="s">
        <v>219</v>
      </c>
      <c r="GJ115" t="s">
        <v>219</v>
      </c>
      <c r="GK115" t="s">
        <v>219</v>
      </c>
      <c r="GL115" t="s">
        <v>219</v>
      </c>
      <c r="GM115" t="s">
        <v>219</v>
      </c>
      <c r="GN115" t="s">
        <v>219</v>
      </c>
      <c r="GO115" t="s">
        <v>219</v>
      </c>
      <c r="GP115" t="s">
        <v>219</v>
      </c>
      <c r="GQ115" t="s">
        <v>219</v>
      </c>
      <c r="GR115" t="s">
        <v>219</v>
      </c>
      <c r="GS115" t="s">
        <v>219</v>
      </c>
      <c r="GT115" t="s">
        <v>219</v>
      </c>
      <c r="GU115" t="s">
        <v>219</v>
      </c>
      <c r="GV115" t="s">
        <v>219</v>
      </c>
      <c r="GW115" t="s">
        <v>219</v>
      </c>
      <c r="GX115" t="s">
        <v>219</v>
      </c>
      <c r="GY115" t="s">
        <v>219</v>
      </c>
      <c r="GZ115" t="s">
        <v>219</v>
      </c>
      <c r="HA115" t="s">
        <v>219</v>
      </c>
      <c r="HB115" t="s">
        <v>219</v>
      </c>
      <c r="HC115" t="s">
        <v>219</v>
      </c>
      <c r="HD115" t="s">
        <v>219</v>
      </c>
      <c r="HE115" t="s">
        <v>219</v>
      </c>
      <c r="HF115" t="s">
        <v>219</v>
      </c>
      <c r="HG115" t="s">
        <v>219</v>
      </c>
      <c r="HH115" t="s">
        <v>219</v>
      </c>
      <c r="HI115" t="s">
        <v>219</v>
      </c>
      <c r="HJ115">
        <v>0</v>
      </c>
    </row>
    <row r="116" spans="1:218">
      <c r="A116" t="s">
        <v>242</v>
      </c>
      <c r="B116" s="1">
        <v>44378</v>
      </c>
      <c r="C116" s="1">
        <v>44633</v>
      </c>
      <c r="D116">
        <v>1</v>
      </c>
      <c r="E116">
        <v>1</v>
      </c>
      <c r="F116">
        <v>0</v>
      </c>
      <c r="G116">
        <v>0</v>
      </c>
      <c r="H116">
        <v>1</v>
      </c>
      <c r="I116">
        <v>1</v>
      </c>
      <c r="J116">
        <v>0</v>
      </c>
      <c r="K116">
        <v>0</v>
      </c>
      <c r="L116">
        <v>0</v>
      </c>
      <c r="M116">
        <v>0</v>
      </c>
      <c r="N116">
        <v>0</v>
      </c>
      <c r="O116">
        <v>1</v>
      </c>
      <c r="P116">
        <v>1</v>
      </c>
      <c r="Q116">
        <v>0</v>
      </c>
      <c r="R116">
        <v>0</v>
      </c>
      <c r="S116">
        <v>0</v>
      </c>
      <c r="T116">
        <v>1</v>
      </c>
      <c r="U116">
        <v>0</v>
      </c>
      <c r="V116">
        <v>0</v>
      </c>
      <c r="W116">
        <v>1</v>
      </c>
      <c r="X116">
        <v>1</v>
      </c>
      <c r="Y116">
        <v>0</v>
      </c>
      <c r="Z116" t="s">
        <v>219</v>
      </c>
      <c r="AA116" t="s">
        <v>219</v>
      </c>
      <c r="AB116">
        <v>0</v>
      </c>
      <c r="AC116">
        <v>1</v>
      </c>
      <c r="AD116">
        <v>1</v>
      </c>
      <c r="AE116">
        <v>0</v>
      </c>
      <c r="AF116">
        <v>1</v>
      </c>
      <c r="AG116">
        <v>1</v>
      </c>
      <c r="AH116">
        <v>0</v>
      </c>
      <c r="AI116">
        <v>1</v>
      </c>
      <c r="AJ116">
        <v>0</v>
      </c>
      <c r="AK116">
        <v>0</v>
      </c>
      <c r="AL116">
        <v>1</v>
      </c>
      <c r="AM116">
        <v>1</v>
      </c>
      <c r="AN116">
        <v>1</v>
      </c>
      <c r="AO116">
        <v>0</v>
      </c>
      <c r="AP116">
        <v>0</v>
      </c>
      <c r="AQ116">
        <v>0</v>
      </c>
      <c r="AR116">
        <v>0</v>
      </c>
      <c r="AS116">
        <v>0</v>
      </c>
      <c r="AT116">
        <v>0</v>
      </c>
      <c r="AU116">
        <v>1</v>
      </c>
      <c r="AV116">
        <v>1</v>
      </c>
      <c r="AW116">
        <v>0</v>
      </c>
      <c r="AX116">
        <v>1</v>
      </c>
      <c r="AY116">
        <v>1</v>
      </c>
      <c r="AZ116">
        <v>1</v>
      </c>
      <c r="BA116">
        <v>0</v>
      </c>
      <c r="BB116">
        <v>0</v>
      </c>
      <c r="BC116">
        <v>0</v>
      </c>
      <c r="BD116">
        <v>0</v>
      </c>
      <c r="BE116">
        <v>0</v>
      </c>
      <c r="BF116">
        <v>1</v>
      </c>
      <c r="BG116">
        <v>0</v>
      </c>
      <c r="BH116">
        <v>0</v>
      </c>
      <c r="BI116">
        <v>0</v>
      </c>
      <c r="BJ116" t="s">
        <v>219</v>
      </c>
      <c r="BK116" t="s">
        <v>219</v>
      </c>
      <c r="BL116" t="s">
        <v>219</v>
      </c>
      <c r="BM116" t="s">
        <v>219</v>
      </c>
      <c r="BN116" t="s">
        <v>219</v>
      </c>
      <c r="BO116" t="s">
        <v>219</v>
      </c>
      <c r="BP116">
        <v>0</v>
      </c>
      <c r="BQ116">
        <v>0</v>
      </c>
      <c r="BR116" t="s">
        <v>219</v>
      </c>
      <c r="BS116" t="s">
        <v>219</v>
      </c>
      <c r="BT116" t="s">
        <v>219</v>
      </c>
      <c r="BU116" t="s">
        <v>219</v>
      </c>
      <c r="BV116" t="s">
        <v>219</v>
      </c>
      <c r="BW116" t="s">
        <v>219</v>
      </c>
      <c r="BX116" t="s">
        <v>219</v>
      </c>
      <c r="BY116" t="s">
        <v>219</v>
      </c>
      <c r="BZ116" t="s">
        <v>219</v>
      </c>
      <c r="CA116" t="s">
        <v>219</v>
      </c>
      <c r="CB116" t="s">
        <v>219</v>
      </c>
      <c r="CC116" t="s">
        <v>219</v>
      </c>
      <c r="CD116" t="s">
        <v>219</v>
      </c>
      <c r="CE116" t="s">
        <v>219</v>
      </c>
      <c r="CF116" t="s">
        <v>219</v>
      </c>
      <c r="CG116" t="s">
        <v>219</v>
      </c>
      <c r="CH116" t="s">
        <v>219</v>
      </c>
      <c r="CI116" t="s">
        <v>219</v>
      </c>
      <c r="CJ116" t="s">
        <v>219</v>
      </c>
      <c r="CK116" t="s">
        <v>219</v>
      </c>
      <c r="CL116" t="s">
        <v>219</v>
      </c>
      <c r="CM116" t="s">
        <v>219</v>
      </c>
      <c r="CN116" t="s">
        <v>219</v>
      </c>
      <c r="CO116" t="s">
        <v>219</v>
      </c>
      <c r="CP116" t="s">
        <v>219</v>
      </c>
      <c r="CQ116" t="s">
        <v>219</v>
      </c>
      <c r="CR116" t="s">
        <v>219</v>
      </c>
      <c r="CS116" t="s">
        <v>219</v>
      </c>
      <c r="CT116" t="s">
        <v>219</v>
      </c>
      <c r="CU116" t="s">
        <v>219</v>
      </c>
      <c r="CV116" t="s">
        <v>219</v>
      </c>
      <c r="CW116" t="s">
        <v>219</v>
      </c>
      <c r="CX116" t="s">
        <v>219</v>
      </c>
      <c r="CY116">
        <v>0</v>
      </c>
      <c r="CZ116">
        <v>1</v>
      </c>
      <c r="DA116">
        <v>1</v>
      </c>
      <c r="DB116">
        <v>0</v>
      </c>
      <c r="DC116">
        <v>0</v>
      </c>
      <c r="DD116" t="s">
        <v>219</v>
      </c>
      <c r="DE116" t="s">
        <v>219</v>
      </c>
      <c r="DF116" t="s">
        <v>219</v>
      </c>
      <c r="DG116" t="s">
        <v>219</v>
      </c>
      <c r="DH116">
        <v>0</v>
      </c>
      <c r="DI116">
        <v>1</v>
      </c>
      <c r="DJ116">
        <v>0</v>
      </c>
      <c r="DK116">
        <v>1</v>
      </c>
      <c r="DL116">
        <v>0</v>
      </c>
      <c r="DM116" t="s">
        <v>219</v>
      </c>
      <c r="DN116" t="s">
        <v>219</v>
      </c>
      <c r="DO116" t="s">
        <v>219</v>
      </c>
      <c r="DP116" t="s">
        <v>219</v>
      </c>
      <c r="DQ116" t="s">
        <v>219</v>
      </c>
      <c r="DR116">
        <v>0</v>
      </c>
      <c r="DS116">
        <v>0</v>
      </c>
      <c r="DT116">
        <v>0</v>
      </c>
      <c r="DU116" t="s">
        <v>219</v>
      </c>
      <c r="DV116" t="s">
        <v>219</v>
      </c>
      <c r="DW116" t="s">
        <v>219</v>
      </c>
      <c r="DX116" t="s">
        <v>219</v>
      </c>
      <c r="DY116" t="s">
        <v>219</v>
      </c>
      <c r="DZ116" t="s">
        <v>219</v>
      </c>
      <c r="EA116" t="s">
        <v>219</v>
      </c>
      <c r="EB116" t="s">
        <v>219</v>
      </c>
      <c r="EC116" t="s">
        <v>219</v>
      </c>
      <c r="ED116">
        <v>0</v>
      </c>
      <c r="EE116" t="s">
        <v>219</v>
      </c>
      <c r="EF116" t="s">
        <v>219</v>
      </c>
      <c r="EG116" t="s">
        <v>219</v>
      </c>
      <c r="EH116" t="s">
        <v>219</v>
      </c>
      <c r="EI116" t="s">
        <v>219</v>
      </c>
      <c r="EJ116">
        <v>0</v>
      </c>
      <c r="EK116" t="s">
        <v>219</v>
      </c>
      <c r="EL116" t="s">
        <v>219</v>
      </c>
      <c r="EM116" t="s">
        <v>219</v>
      </c>
      <c r="EN116" t="s">
        <v>219</v>
      </c>
      <c r="EO116" t="s">
        <v>219</v>
      </c>
      <c r="EP116">
        <v>0</v>
      </c>
      <c r="EQ116" t="s">
        <v>219</v>
      </c>
      <c r="ER116" t="s">
        <v>219</v>
      </c>
      <c r="ES116" t="s">
        <v>219</v>
      </c>
      <c r="ET116" t="s">
        <v>219</v>
      </c>
      <c r="EU116" t="s">
        <v>219</v>
      </c>
      <c r="EV116">
        <v>0</v>
      </c>
      <c r="EW116" t="s">
        <v>219</v>
      </c>
      <c r="EX116" t="s">
        <v>219</v>
      </c>
      <c r="EY116" t="s">
        <v>219</v>
      </c>
      <c r="EZ116" t="s">
        <v>219</v>
      </c>
      <c r="FA116" t="s">
        <v>219</v>
      </c>
      <c r="FB116" t="s">
        <v>219</v>
      </c>
      <c r="FC116">
        <v>1</v>
      </c>
      <c r="FD116">
        <v>0</v>
      </c>
      <c r="FE116">
        <v>1</v>
      </c>
      <c r="FF116">
        <v>1</v>
      </c>
      <c r="FG116">
        <v>1</v>
      </c>
      <c r="FH116">
        <v>0</v>
      </c>
      <c r="FI116">
        <v>0</v>
      </c>
      <c r="FJ116">
        <v>0</v>
      </c>
      <c r="FK116">
        <v>0</v>
      </c>
      <c r="FL116">
        <v>1</v>
      </c>
      <c r="FM116">
        <v>0</v>
      </c>
      <c r="FN116">
        <v>0</v>
      </c>
      <c r="FO116">
        <v>0</v>
      </c>
      <c r="FP116" t="s">
        <v>219</v>
      </c>
      <c r="FQ116" t="s">
        <v>219</v>
      </c>
      <c r="FR116" t="s">
        <v>219</v>
      </c>
      <c r="FS116" t="s">
        <v>219</v>
      </c>
      <c r="FT116" t="s">
        <v>219</v>
      </c>
      <c r="FU116" t="s">
        <v>219</v>
      </c>
      <c r="FV116" t="s">
        <v>219</v>
      </c>
      <c r="FW116" t="s">
        <v>219</v>
      </c>
      <c r="FX116" t="s">
        <v>219</v>
      </c>
      <c r="FY116">
        <v>0</v>
      </c>
      <c r="FZ116">
        <v>0</v>
      </c>
      <c r="GA116" t="s">
        <v>219</v>
      </c>
      <c r="GB116" t="s">
        <v>219</v>
      </c>
      <c r="GC116" t="s">
        <v>219</v>
      </c>
      <c r="GD116" t="s">
        <v>219</v>
      </c>
      <c r="GE116" t="s">
        <v>219</v>
      </c>
      <c r="GF116" t="s">
        <v>219</v>
      </c>
      <c r="GG116" t="s">
        <v>219</v>
      </c>
      <c r="GH116" t="s">
        <v>219</v>
      </c>
      <c r="GI116" t="s">
        <v>219</v>
      </c>
      <c r="GJ116" t="s">
        <v>219</v>
      </c>
      <c r="GK116" t="s">
        <v>219</v>
      </c>
      <c r="GL116" t="s">
        <v>219</v>
      </c>
      <c r="GM116" t="s">
        <v>219</v>
      </c>
      <c r="GN116" t="s">
        <v>219</v>
      </c>
      <c r="GO116" t="s">
        <v>219</v>
      </c>
      <c r="GP116" t="s">
        <v>219</v>
      </c>
      <c r="GQ116" t="s">
        <v>219</v>
      </c>
      <c r="GR116" t="s">
        <v>219</v>
      </c>
      <c r="GS116" t="s">
        <v>219</v>
      </c>
      <c r="GT116" t="s">
        <v>219</v>
      </c>
      <c r="GU116" t="s">
        <v>219</v>
      </c>
      <c r="GV116" t="s">
        <v>219</v>
      </c>
      <c r="GW116" t="s">
        <v>219</v>
      </c>
      <c r="GX116" t="s">
        <v>219</v>
      </c>
      <c r="GY116" t="s">
        <v>219</v>
      </c>
      <c r="GZ116" t="s">
        <v>219</v>
      </c>
      <c r="HA116" t="s">
        <v>219</v>
      </c>
      <c r="HB116" t="s">
        <v>219</v>
      </c>
      <c r="HC116" t="s">
        <v>219</v>
      </c>
      <c r="HD116" t="s">
        <v>219</v>
      </c>
      <c r="HE116" t="s">
        <v>219</v>
      </c>
      <c r="HF116" t="s">
        <v>219</v>
      </c>
      <c r="HG116" t="s">
        <v>219</v>
      </c>
      <c r="HH116" t="s">
        <v>219</v>
      </c>
      <c r="HI116" t="s">
        <v>219</v>
      </c>
      <c r="HJ116">
        <v>0</v>
      </c>
    </row>
    <row r="117" spans="1:218">
      <c r="A117" t="s">
        <v>242</v>
      </c>
      <c r="B117" s="1">
        <v>44634</v>
      </c>
      <c r="C117" s="1">
        <v>44866</v>
      </c>
      <c r="D117">
        <v>1</v>
      </c>
      <c r="E117">
        <v>1</v>
      </c>
      <c r="F117">
        <v>0</v>
      </c>
      <c r="G117">
        <v>0</v>
      </c>
      <c r="H117">
        <v>1</v>
      </c>
      <c r="I117">
        <v>1</v>
      </c>
      <c r="J117">
        <v>0</v>
      </c>
      <c r="K117">
        <v>0</v>
      </c>
      <c r="L117">
        <v>0</v>
      </c>
      <c r="M117">
        <v>0</v>
      </c>
      <c r="N117">
        <v>0</v>
      </c>
      <c r="O117">
        <v>1</v>
      </c>
      <c r="P117">
        <v>1</v>
      </c>
      <c r="Q117">
        <v>0</v>
      </c>
      <c r="R117">
        <v>1</v>
      </c>
      <c r="S117">
        <v>0</v>
      </c>
      <c r="T117">
        <v>1</v>
      </c>
      <c r="U117">
        <v>0</v>
      </c>
      <c r="V117">
        <v>0</v>
      </c>
      <c r="W117">
        <v>1</v>
      </c>
      <c r="X117">
        <v>1</v>
      </c>
      <c r="Y117">
        <v>0</v>
      </c>
      <c r="Z117" t="s">
        <v>219</v>
      </c>
      <c r="AA117" t="s">
        <v>219</v>
      </c>
      <c r="AB117">
        <v>0</v>
      </c>
      <c r="AC117">
        <v>1</v>
      </c>
      <c r="AD117">
        <v>1</v>
      </c>
      <c r="AE117">
        <v>0</v>
      </c>
      <c r="AF117">
        <v>1</v>
      </c>
      <c r="AG117">
        <v>1</v>
      </c>
      <c r="AH117">
        <v>0</v>
      </c>
      <c r="AI117">
        <v>1</v>
      </c>
      <c r="AJ117">
        <v>0</v>
      </c>
      <c r="AK117">
        <v>0</v>
      </c>
      <c r="AL117">
        <v>1</v>
      </c>
      <c r="AM117">
        <v>1</v>
      </c>
      <c r="AN117">
        <v>1</v>
      </c>
      <c r="AO117">
        <v>0</v>
      </c>
      <c r="AP117">
        <v>0</v>
      </c>
      <c r="AQ117">
        <v>0</v>
      </c>
      <c r="AR117">
        <v>0</v>
      </c>
      <c r="AS117">
        <v>0</v>
      </c>
      <c r="AT117">
        <v>0</v>
      </c>
      <c r="AU117">
        <v>1</v>
      </c>
      <c r="AV117">
        <v>1</v>
      </c>
      <c r="AW117">
        <v>0</v>
      </c>
      <c r="AX117">
        <v>1</v>
      </c>
      <c r="AY117">
        <v>1</v>
      </c>
      <c r="AZ117">
        <v>1</v>
      </c>
      <c r="BA117">
        <v>0</v>
      </c>
      <c r="BB117">
        <v>0</v>
      </c>
      <c r="BC117">
        <v>0</v>
      </c>
      <c r="BD117">
        <v>0</v>
      </c>
      <c r="BE117">
        <v>0</v>
      </c>
      <c r="BF117">
        <v>1</v>
      </c>
      <c r="BG117">
        <v>0</v>
      </c>
      <c r="BH117">
        <v>0</v>
      </c>
      <c r="BI117">
        <v>0</v>
      </c>
      <c r="BJ117" t="s">
        <v>219</v>
      </c>
      <c r="BK117" t="s">
        <v>219</v>
      </c>
      <c r="BL117" t="s">
        <v>219</v>
      </c>
      <c r="BM117" t="s">
        <v>219</v>
      </c>
      <c r="BN117" t="s">
        <v>219</v>
      </c>
      <c r="BO117" t="s">
        <v>219</v>
      </c>
      <c r="BP117">
        <v>0</v>
      </c>
      <c r="BQ117">
        <v>0</v>
      </c>
      <c r="BR117" t="s">
        <v>219</v>
      </c>
      <c r="BS117" t="s">
        <v>219</v>
      </c>
      <c r="BT117" t="s">
        <v>219</v>
      </c>
      <c r="BU117" t="s">
        <v>219</v>
      </c>
      <c r="BV117" t="s">
        <v>219</v>
      </c>
      <c r="BW117" t="s">
        <v>219</v>
      </c>
      <c r="BX117" t="s">
        <v>219</v>
      </c>
      <c r="BY117" t="s">
        <v>219</v>
      </c>
      <c r="BZ117" t="s">
        <v>219</v>
      </c>
      <c r="CA117" t="s">
        <v>219</v>
      </c>
      <c r="CB117" t="s">
        <v>219</v>
      </c>
      <c r="CC117" t="s">
        <v>219</v>
      </c>
      <c r="CD117" t="s">
        <v>219</v>
      </c>
      <c r="CE117" t="s">
        <v>219</v>
      </c>
      <c r="CF117" t="s">
        <v>219</v>
      </c>
      <c r="CG117" t="s">
        <v>219</v>
      </c>
      <c r="CH117" t="s">
        <v>219</v>
      </c>
      <c r="CI117" t="s">
        <v>219</v>
      </c>
      <c r="CJ117" t="s">
        <v>219</v>
      </c>
      <c r="CK117" t="s">
        <v>219</v>
      </c>
      <c r="CL117" t="s">
        <v>219</v>
      </c>
      <c r="CM117" t="s">
        <v>219</v>
      </c>
      <c r="CN117" t="s">
        <v>219</v>
      </c>
      <c r="CO117" t="s">
        <v>219</v>
      </c>
      <c r="CP117" t="s">
        <v>219</v>
      </c>
      <c r="CQ117" t="s">
        <v>219</v>
      </c>
      <c r="CR117" t="s">
        <v>219</v>
      </c>
      <c r="CS117" t="s">
        <v>219</v>
      </c>
      <c r="CT117" t="s">
        <v>219</v>
      </c>
      <c r="CU117" t="s">
        <v>219</v>
      </c>
      <c r="CV117" t="s">
        <v>219</v>
      </c>
      <c r="CW117" t="s">
        <v>219</v>
      </c>
      <c r="CX117" t="s">
        <v>219</v>
      </c>
      <c r="CY117">
        <v>0</v>
      </c>
      <c r="CZ117">
        <v>1</v>
      </c>
      <c r="DA117">
        <v>1</v>
      </c>
      <c r="DB117">
        <v>0</v>
      </c>
      <c r="DC117">
        <v>0</v>
      </c>
      <c r="DD117" t="s">
        <v>219</v>
      </c>
      <c r="DE117" t="s">
        <v>219</v>
      </c>
      <c r="DF117" t="s">
        <v>219</v>
      </c>
      <c r="DG117" t="s">
        <v>219</v>
      </c>
      <c r="DH117">
        <v>0</v>
      </c>
      <c r="DI117">
        <v>1</v>
      </c>
      <c r="DJ117">
        <v>0</v>
      </c>
      <c r="DK117">
        <v>1</v>
      </c>
      <c r="DL117">
        <v>0</v>
      </c>
      <c r="DM117" t="s">
        <v>219</v>
      </c>
      <c r="DN117" t="s">
        <v>219</v>
      </c>
      <c r="DO117" t="s">
        <v>219</v>
      </c>
      <c r="DP117" t="s">
        <v>219</v>
      </c>
      <c r="DQ117" t="s">
        <v>219</v>
      </c>
      <c r="DR117">
        <v>0</v>
      </c>
      <c r="DS117">
        <v>0</v>
      </c>
      <c r="DT117">
        <v>0</v>
      </c>
      <c r="DU117" t="s">
        <v>219</v>
      </c>
      <c r="DV117" t="s">
        <v>219</v>
      </c>
      <c r="DW117" t="s">
        <v>219</v>
      </c>
      <c r="DX117" t="s">
        <v>219</v>
      </c>
      <c r="DY117" t="s">
        <v>219</v>
      </c>
      <c r="DZ117" t="s">
        <v>219</v>
      </c>
      <c r="EA117" t="s">
        <v>219</v>
      </c>
      <c r="EB117" t="s">
        <v>219</v>
      </c>
      <c r="EC117" t="s">
        <v>219</v>
      </c>
      <c r="ED117">
        <v>0</v>
      </c>
      <c r="EE117" t="s">
        <v>219</v>
      </c>
      <c r="EF117" t="s">
        <v>219</v>
      </c>
      <c r="EG117" t="s">
        <v>219</v>
      </c>
      <c r="EH117" t="s">
        <v>219</v>
      </c>
      <c r="EI117" t="s">
        <v>219</v>
      </c>
      <c r="EJ117">
        <v>0</v>
      </c>
      <c r="EK117" t="s">
        <v>219</v>
      </c>
      <c r="EL117" t="s">
        <v>219</v>
      </c>
      <c r="EM117" t="s">
        <v>219</v>
      </c>
      <c r="EN117" t="s">
        <v>219</v>
      </c>
      <c r="EO117" t="s">
        <v>219</v>
      </c>
      <c r="EP117">
        <v>0</v>
      </c>
      <c r="EQ117" t="s">
        <v>219</v>
      </c>
      <c r="ER117" t="s">
        <v>219</v>
      </c>
      <c r="ES117" t="s">
        <v>219</v>
      </c>
      <c r="ET117" t="s">
        <v>219</v>
      </c>
      <c r="EU117" t="s">
        <v>219</v>
      </c>
      <c r="EV117">
        <v>0</v>
      </c>
      <c r="EW117" t="s">
        <v>219</v>
      </c>
      <c r="EX117" t="s">
        <v>219</v>
      </c>
      <c r="EY117" t="s">
        <v>219</v>
      </c>
      <c r="EZ117" t="s">
        <v>219</v>
      </c>
      <c r="FA117" t="s">
        <v>219</v>
      </c>
      <c r="FB117" t="s">
        <v>219</v>
      </c>
      <c r="FC117">
        <v>1</v>
      </c>
      <c r="FD117">
        <v>0</v>
      </c>
      <c r="FE117">
        <v>1</v>
      </c>
      <c r="FF117">
        <v>1</v>
      </c>
      <c r="FG117">
        <v>1</v>
      </c>
      <c r="FH117">
        <v>0</v>
      </c>
      <c r="FI117">
        <v>0</v>
      </c>
      <c r="FJ117">
        <v>0</v>
      </c>
      <c r="FK117">
        <v>0</v>
      </c>
      <c r="FL117">
        <v>1</v>
      </c>
      <c r="FM117">
        <v>0</v>
      </c>
      <c r="FN117">
        <v>0</v>
      </c>
      <c r="FO117">
        <v>0</v>
      </c>
      <c r="FP117" t="s">
        <v>219</v>
      </c>
      <c r="FQ117" t="s">
        <v>219</v>
      </c>
      <c r="FR117" t="s">
        <v>219</v>
      </c>
      <c r="FS117" t="s">
        <v>219</v>
      </c>
      <c r="FT117" t="s">
        <v>219</v>
      </c>
      <c r="FU117" t="s">
        <v>219</v>
      </c>
      <c r="FV117" t="s">
        <v>219</v>
      </c>
      <c r="FW117" t="s">
        <v>219</v>
      </c>
      <c r="FX117" t="s">
        <v>219</v>
      </c>
      <c r="FY117">
        <v>0</v>
      </c>
      <c r="FZ117">
        <v>1</v>
      </c>
      <c r="GA117">
        <v>1</v>
      </c>
      <c r="GB117">
        <v>1</v>
      </c>
      <c r="GC117">
        <v>0</v>
      </c>
      <c r="GD117">
        <v>0</v>
      </c>
      <c r="GE117">
        <v>0</v>
      </c>
      <c r="GF117">
        <v>0</v>
      </c>
      <c r="GG117">
        <v>0</v>
      </c>
      <c r="GH117">
        <v>1</v>
      </c>
      <c r="GI117">
        <v>0</v>
      </c>
      <c r="GJ117">
        <v>1</v>
      </c>
      <c r="GK117">
        <v>0</v>
      </c>
      <c r="GL117">
        <v>0</v>
      </c>
      <c r="GM117">
        <v>0</v>
      </c>
      <c r="GN117">
        <v>0</v>
      </c>
      <c r="GO117">
        <v>0</v>
      </c>
      <c r="GP117">
        <v>0</v>
      </c>
      <c r="GQ117">
        <v>0</v>
      </c>
      <c r="GR117">
        <v>1</v>
      </c>
      <c r="GS117">
        <v>1</v>
      </c>
      <c r="GT117">
        <v>0</v>
      </c>
      <c r="GU117">
        <v>0</v>
      </c>
      <c r="GV117">
        <v>0</v>
      </c>
      <c r="GW117">
        <v>0</v>
      </c>
      <c r="GX117">
        <v>1</v>
      </c>
      <c r="GY117">
        <v>0</v>
      </c>
      <c r="GZ117">
        <v>0</v>
      </c>
      <c r="HA117">
        <v>1</v>
      </c>
      <c r="HB117">
        <v>1</v>
      </c>
      <c r="HC117">
        <v>0</v>
      </c>
      <c r="HD117">
        <v>0</v>
      </c>
      <c r="HE117">
        <v>0</v>
      </c>
      <c r="HF117">
        <v>0</v>
      </c>
      <c r="HG117">
        <v>0</v>
      </c>
      <c r="HH117">
        <v>1</v>
      </c>
      <c r="HI117">
        <v>1</v>
      </c>
      <c r="HJ117">
        <v>0</v>
      </c>
    </row>
    <row r="118" spans="1:218">
      <c r="A118" t="s">
        <v>243</v>
      </c>
      <c r="B118" s="1">
        <v>43678</v>
      </c>
      <c r="C118" s="1">
        <v>44435</v>
      </c>
      <c r="D118">
        <v>0</v>
      </c>
      <c r="E118">
        <v>1</v>
      </c>
      <c r="F118">
        <v>0</v>
      </c>
      <c r="G118">
        <v>1</v>
      </c>
      <c r="H118">
        <v>1</v>
      </c>
      <c r="I118">
        <v>1</v>
      </c>
      <c r="J118">
        <v>1</v>
      </c>
      <c r="K118">
        <v>0</v>
      </c>
      <c r="L118">
        <v>0</v>
      </c>
      <c r="M118">
        <v>1</v>
      </c>
      <c r="N118">
        <v>0</v>
      </c>
      <c r="O118">
        <v>1</v>
      </c>
      <c r="P118">
        <v>0</v>
      </c>
      <c r="Q118">
        <v>1</v>
      </c>
      <c r="R118">
        <v>0</v>
      </c>
      <c r="S118">
        <v>0</v>
      </c>
      <c r="T118">
        <v>0</v>
      </c>
      <c r="U118" t="s">
        <v>219</v>
      </c>
      <c r="V118" t="s">
        <v>219</v>
      </c>
      <c r="W118" t="s">
        <v>219</v>
      </c>
      <c r="X118" t="s">
        <v>219</v>
      </c>
      <c r="Y118" t="s">
        <v>219</v>
      </c>
      <c r="Z118" t="s">
        <v>219</v>
      </c>
      <c r="AA118" t="s">
        <v>219</v>
      </c>
      <c r="AB118">
        <v>0</v>
      </c>
      <c r="AC118">
        <v>1</v>
      </c>
      <c r="AD118">
        <v>1</v>
      </c>
      <c r="AE118">
        <v>1</v>
      </c>
      <c r="AF118">
        <v>0</v>
      </c>
      <c r="AG118">
        <v>1</v>
      </c>
      <c r="AH118">
        <v>1</v>
      </c>
      <c r="AI118">
        <v>1</v>
      </c>
      <c r="AJ118">
        <v>1</v>
      </c>
      <c r="AK118">
        <v>0</v>
      </c>
      <c r="AL118">
        <v>1</v>
      </c>
      <c r="AM118">
        <v>1</v>
      </c>
      <c r="AN118">
        <v>1</v>
      </c>
      <c r="AO118">
        <v>0</v>
      </c>
      <c r="AP118">
        <v>0</v>
      </c>
      <c r="AQ118">
        <v>0</v>
      </c>
      <c r="AR118">
        <v>0</v>
      </c>
      <c r="AS118">
        <v>0</v>
      </c>
      <c r="AT118">
        <v>1</v>
      </c>
      <c r="AU118">
        <v>0</v>
      </c>
      <c r="AV118" t="s">
        <v>219</v>
      </c>
      <c r="AW118" t="s">
        <v>219</v>
      </c>
      <c r="AX118">
        <v>0</v>
      </c>
      <c r="AY118" t="s">
        <v>219</v>
      </c>
      <c r="AZ118" t="s">
        <v>219</v>
      </c>
      <c r="BA118" t="s">
        <v>219</v>
      </c>
      <c r="BB118" t="s">
        <v>219</v>
      </c>
      <c r="BC118" t="s">
        <v>219</v>
      </c>
      <c r="BD118" t="s">
        <v>219</v>
      </c>
      <c r="BE118" t="s">
        <v>219</v>
      </c>
      <c r="BF118" t="s">
        <v>219</v>
      </c>
      <c r="BG118" t="s">
        <v>219</v>
      </c>
      <c r="BH118">
        <v>0</v>
      </c>
      <c r="BI118">
        <v>0</v>
      </c>
      <c r="BJ118" t="s">
        <v>219</v>
      </c>
      <c r="BK118" t="s">
        <v>219</v>
      </c>
      <c r="BL118" t="s">
        <v>219</v>
      </c>
      <c r="BM118" t="s">
        <v>219</v>
      </c>
      <c r="BN118" t="s">
        <v>219</v>
      </c>
      <c r="BO118" t="s">
        <v>219</v>
      </c>
      <c r="BP118">
        <v>0</v>
      </c>
      <c r="BQ118">
        <v>1</v>
      </c>
      <c r="BR118">
        <v>1</v>
      </c>
      <c r="BS118">
        <v>0</v>
      </c>
      <c r="BT118">
        <v>0</v>
      </c>
      <c r="BU118">
        <v>0</v>
      </c>
      <c r="BV118">
        <v>0</v>
      </c>
      <c r="BW118">
        <v>0</v>
      </c>
      <c r="BX118">
        <v>0</v>
      </c>
      <c r="BY118">
        <v>0</v>
      </c>
      <c r="BZ118">
        <v>0</v>
      </c>
      <c r="CA118">
        <v>0</v>
      </c>
      <c r="CB118">
        <v>0</v>
      </c>
      <c r="CC118">
        <v>1</v>
      </c>
      <c r="CD118">
        <v>0</v>
      </c>
      <c r="CE118">
        <v>0</v>
      </c>
      <c r="CF118">
        <v>0</v>
      </c>
      <c r="CG118">
        <v>1</v>
      </c>
      <c r="CH118">
        <v>0</v>
      </c>
      <c r="CI118">
        <v>1</v>
      </c>
      <c r="CJ118" t="s">
        <v>219</v>
      </c>
      <c r="CK118" t="s">
        <v>219</v>
      </c>
      <c r="CL118" t="s">
        <v>219</v>
      </c>
      <c r="CM118" t="s">
        <v>219</v>
      </c>
      <c r="CN118" t="s">
        <v>219</v>
      </c>
      <c r="CO118" t="s">
        <v>219</v>
      </c>
      <c r="CP118" t="s">
        <v>219</v>
      </c>
      <c r="CQ118" t="s">
        <v>219</v>
      </c>
      <c r="CR118" t="s">
        <v>219</v>
      </c>
      <c r="CS118" t="s">
        <v>219</v>
      </c>
      <c r="CT118" t="s">
        <v>219</v>
      </c>
      <c r="CU118" t="s">
        <v>219</v>
      </c>
      <c r="CV118" t="s">
        <v>219</v>
      </c>
      <c r="CW118" t="s">
        <v>219</v>
      </c>
      <c r="CX118" t="s">
        <v>219</v>
      </c>
      <c r="CY118">
        <v>0</v>
      </c>
      <c r="CZ118">
        <v>1</v>
      </c>
      <c r="DA118">
        <v>1</v>
      </c>
      <c r="DB118">
        <v>0</v>
      </c>
      <c r="DC118">
        <v>1</v>
      </c>
      <c r="DD118">
        <v>1</v>
      </c>
      <c r="DE118">
        <v>0</v>
      </c>
      <c r="DF118">
        <v>1</v>
      </c>
      <c r="DG118">
        <v>0</v>
      </c>
      <c r="DH118">
        <v>0</v>
      </c>
      <c r="DI118">
        <v>1</v>
      </c>
      <c r="DJ118">
        <v>0</v>
      </c>
      <c r="DK118">
        <v>1</v>
      </c>
      <c r="DL118">
        <v>1</v>
      </c>
      <c r="DM118">
        <v>0</v>
      </c>
      <c r="DN118">
        <v>0</v>
      </c>
      <c r="DO118">
        <v>1</v>
      </c>
      <c r="DP118">
        <v>0</v>
      </c>
      <c r="DQ118">
        <v>0</v>
      </c>
      <c r="DR118">
        <v>0</v>
      </c>
      <c r="DS118">
        <v>0</v>
      </c>
      <c r="DT118">
        <v>1</v>
      </c>
      <c r="DU118">
        <v>0</v>
      </c>
      <c r="DV118">
        <v>1</v>
      </c>
      <c r="DW118">
        <v>0</v>
      </c>
      <c r="DX118">
        <v>0</v>
      </c>
      <c r="DY118">
        <v>0</v>
      </c>
      <c r="DZ118">
        <v>0</v>
      </c>
      <c r="EA118">
        <v>1</v>
      </c>
      <c r="EB118">
        <v>0</v>
      </c>
      <c r="EC118">
        <v>1</v>
      </c>
      <c r="ED118">
        <v>0</v>
      </c>
      <c r="EE118" t="s">
        <v>219</v>
      </c>
      <c r="EF118" t="s">
        <v>219</v>
      </c>
      <c r="EG118" t="s">
        <v>219</v>
      </c>
      <c r="EH118" t="s">
        <v>219</v>
      </c>
      <c r="EI118" t="s">
        <v>219</v>
      </c>
      <c r="EJ118">
        <v>0</v>
      </c>
      <c r="EK118" t="s">
        <v>219</v>
      </c>
      <c r="EL118" t="s">
        <v>219</v>
      </c>
      <c r="EM118" t="s">
        <v>219</v>
      </c>
      <c r="EN118" t="s">
        <v>219</v>
      </c>
      <c r="EO118" t="s">
        <v>219</v>
      </c>
      <c r="EP118">
        <v>1</v>
      </c>
      <c r="EQ118">
        <v>1</v>
      </c>
      <c r="ER118">
        <v>1</v>
      </c>
      <c r="ES118">
        <v>1</v>
      </c>
      <c r="ET118">
        <v>1</v>
      </c>
      <c r="EU118">
        <v>1</v>
      </c>
      <c r="EV118">
        <v>0</v>
      </c>
      <c r="EW118" t="s">
        <v>219</v>
      </c>
      <c r="EX118" t="s">
        <v>219</v>
      </c>
      <c r="EY118" t="s">
        <v>219</v>
      </c>
      <c r="EZ118" t="s">
        <v>219</v>
      </c>
      <c r="FA118" t="s">
        <v>219</v>
      </c>
      <c r="FB118" t="s">
        <v>219</v>
      </c>
      <c r="FC118">
        <v>1</v>
      </c>
      <c r="FD118">
        <v>1</v>
      </c>
      <c r="FE118">
        <v>1</v>
      </c>
      <c r="FF118">
        <v>1</v>
      </c>
      <c r="FG118">
        <v>0</v>
      </c>
      <c r="FH118" t="s">
        <v>219</v>
      </c>
      <c r="FI118" t="s">
        <v>219</v>
      </c>
      <c r="FJ118" t="s">
        <v>219</v>
      </c>
      <c r="FK118" t="s">
        <v>219</v>
      </c>
      <c r="FL118" t="s">
        <v>219</v>
      </c>
      <c r="FM118" t="s">
        <v>219</v>
      </c>
      <c r="FN118">
        <v>0</v>
      </c>
      <c r="FO118">
        <v>0</v>
      </c>
      <c r="FP118" t="s">
        <v>219</v>
      </c>
      <c r="FQ118" t="s">
        <v>219</v>
      </c>
      <c r="FR118" t="s">
        <v>219</v>
      </c>
      <c r="FS118" t="s">
        <v>219</v>
      </c>
      <c r="FT118" t="s">
        <v>219</v>
      </c>
      <c r="FU118" t="s">
        <v>219</v>
      </c>
      <c r="FV118" t="s">
        <v>219</v>
      </c>
      <c r="FW118" t="s">
        <v>219</v>
      </c>
      <c r="FX118" t="s">
        <v>219</v>
      </c>
      <c r="FY118">
        <v>0</v>
      </c>
      <c r="FZ118">
        <v>0</v>
      </c>
      <c r="GA118" t="s">
        <v>219</v>
      </c>
      <c r="GB118" t="s">
        <v>219</v>
      </c>
      <c r="GC118" t="s">
        <v>219</v>
      </c>
      <c r="GD118" t="s">
        <v>219</v>
      </c>
      <c r="GE118" t="s">
        <v>219</v>
      </c>
      <c r="GF118" t="s">
        <v>219</v>
      </c>
      <c r="GG118" t="s">
        <v>219</v>
      </c>
      <c r="GH118" t="s">
        <v>219</v>
      </c>
      <c r="GI118" t="s">
        <v>219</v>
      </c>
      <c r="GJ118" t="s">
        <v>219</v>
      </c>
      <c r="GK118" t="s">
        <v>219</v>
      </c>
      <c r="GL118" t="s">
        <v>219</v>
      </c>
      <c r="GM118" t="s">
        <v>219</v>
      </c>
      <c r="GN118" t="s">
        <v>219</v>
      </c>
      <c r="GO118" t="s">
        <v>219</v>
      </c>
      <c r="GP118" t="s">
        <v>219</v>
      </c>
      <c r="GQ118" t="s">
        <v>219</v>
      </c>
      <c r="GR118" t="s">
        <v>219</v>
      </c>
      <c r="GS118" t="s">
        <v>219</v>
      </c>
      <c r="GT118" t="s">
        <v>219</v>
      </c>
      <c r="GU118" t="s">
        <v>219</v>
      </c>
      <c r="GV118" t="s">
        <v>219</v>
      </c>
      <c r="GW118" t="s">
        <v>219</v>
      </c>
      <c r="GX118" t="s">
        <v>219</v>
      </c>
      <c r="GY118" t="s">
        <v>219</v>
      </c>
      <c r="GZ118" t="s">
        <v>219</v>
      </c>
      <c r="HA118" t="s">
        <v>219</v>
      </c>
      <c r="HB118" t="s">
        <v>219</v>
      </c>
      <c r="HC118" t="s">
        <v>219</v>
      </c>
      <c r="HD118" t="s">
        <v>219</v>
      </c>
      <c r="HE118" t="s">
        <v>219</v>
      </c>
      <c r="HF118" t="s">
        <v>219</v>
      </c>
      <c r="HG118" t="s">
        <v>219</v>
      </c>
      <c r="HH118" t="s">
        <v>219</v>
      </c>
      <c r="HI118" t="s">
        <v>219</v>
      </c>
      <c r="HJ118">
        <v>0</v>
      </c>
    </row>
    <row r="119" spans="1:218">
      <c r="A119" t="s">
        <v>243</v>
      </c>
      <c r="B119" s="1">
        <v>44436</v>
      </c>
      <c r="C119" s="1">
        <v>44800</v>
      </c>
      <c r="D119">
        <v>0</v>
      </c>
      <c r="E119">
        <v>1</v>
      </c>
      <c r="F119">
        <v>0</v>
      </c>
      <c r="G119">
        <v>1</v>
      </c>
      <c r="H119">
        <v>1</v>
      </c>
      <c r="I119">
        <v>1</v>
      </c>
      <c r="J119">
        <v>1</v>
      </c>
      <c r="K119">
        <v>0</v>
      </c>
      <c r="L119">
        <v>0</v>
      </c>
      <c r="M119">
        <v>1</v>
      </c>
      <c r="N119">
        <v>0</v>
      </c>
      <c r="O119">
        <v>1</v>
      </c>
      <c r="P119">
        <v>0</v>
      </c>
      <c r="Q119">
        <v>1</v>
      </c>
      <c r="R119">
        <v>0</v>
      </c>
      <c r="S119">
        <v>0</v>
      </c>
      <c r="T119">
        <v>0</v>
      </c>
      <c r="U119" t="s">
        <v>219</v>
      </c>
      <c r="V119" t="s">
        <v>219</v>
      </c>
      <c r="W119" t="s">
        <v>219</v>
      </c>
      <c r="X119" t="s">
        <v>219</v>
      </c>
      <c r="Y119" t="s">
        <v>219</v>
      </c>
      <c r="Z119" t="s">
        <v>219</v>
      </c>
      <c r="AA119" t="s">
        <v>219</v>
      </c>
      <c r="AB119">
        <v>0</v>
      </c>
      <c r="AC119">
        <v>1</v>
      </c>
      <c r="AD119">
        <v>1</v>
      </c>
      <c r="AE119">
        <v>1</v>
      </c>
      <c r="AF119">
        <v>0</v>
      </c>
      <c r="AG119">
        <v>1</v>
      </c>
      <c r="AH119">
        <v>1</v>
      </c>
      <c r="AI119">
        <v>1</v>
      </c>
      <c r="AJ119">
        <v>1</v>
      </c>
      <c r="AK119">
        <v>0</v>
      </c>
      <c r="AL119">
        <v>1</v>
      </c>
      <c r="AM119">
        <v>1</v>
      </c>
      <c r="AN119">
        <v>1</v>
      </c>
      <c r="AO119">
        <v>0</v>
      </c>
      <c r="AP119">
        <v>0</v>
      </c>
      <c r="AQ119">
        <v>0</v>
      </c>
      <c r="AR119">
        <v>0</v>
      </c>
      <c r="AS119">
        <v>0</v>
      </c>
      <c r="AT119">
        <v>1</v>
      </c>
      <c r="AU119">
        <v>0</v>
      </c>
      <c r="AV119" t="s">
        <v>219</v>
      </c>
      <c r="AW119" t="s">
        <v>219</v>
      </c>
      <c r="AX119">
        <v>0</v>
      </c>
      <c r="AY119" t="s">
        <v>219</v>
      </c>
      <c r="AZ119" t="s">
        <v>219</v>
      </c>
      <c r="BA119" t="s">
        <v>219</v>
      </c>
      <c r="BB119" t="s">
        <v>219</v>
      </c>
      <c r="BC119" t="s">
        <v>219</v>
      </c>
      <c r="BD119" t="s">
        <v>219</v>
      </c>
      <c r="BE119" t="s">
        <v>219</v>
      </c>
      <c r="BF119" t="s">
        <v>219</v>
      </c>
      <c r="BG119" t="s">
        <v>219</v>
      </c>
      <c r="BH119">
        <v>0</v>
      </c>
      <c r="BI119">
        <v>0</v>
      </c>
      <c r="BJ119" t="s">
        <v>219</v>
      </c>
      <c r="BK119" t="s">
        <v>219</v>
      </c>
      <c r="BL119" t="s">
        <v>219</v>
      </c>
      <c r="BM119" t="s">
        <v>219</v>
      </c>
      <c r="BN119" t="s">
        <v>219</v>
      </c>
      <c r="BO119" t="s">
        <v>219</v>
      </c>
      <c r="BP119">
        <v>0</v>
      </c>
      <c r="BQ119">
        <v>1</v>
      </c>
      <c r="BR119">
        <v>1</v>
      </c>
      <c r="BS119">
        <v>0</v>
      </c>
      <c r="BT119">
        <v>0</v>
      </c>
      <c r="BU119">
        <v>0</v>
      </c>
      <c r="BV119">
        <v>0</v>
      </c>
      <c r="BW119">
        <v>0</v>
      </c>
      <c r="BX119">
        <v>0</v>
      </c>
      <c r="BY119">
        <v>0</v>
      </c>
      <c r="BZ119">
        <v>0</v>
      </c>
      <c r="CA119">
        <v>0</v>
      </c>
      <c r="CB119">
        <v>0</v>
      </c>
      <c r="CC119">
        <v>1</v>
      </c>
      <c r="CD119">
        <v>0</v>
      </c>
      <c r="CE119">
        <v>0</v>
      </c>
      <c r="CF119">
        <v>0</v>
      </c>
      <c r="CG119">
        <v>1</v>
      </c>
      <c r="CH119">
        <v>0</v>
      </c>
      <c r="CI119">
        <v>1</v>
      </c>
      <c r="CJ119" t="s">
        <v>219</v>
      </c>
      <c r="CK119" t="s">
        <v>219</v>
      </c>
      <c r="CL119" t="s">
        <v>219</v>
      </c>
      <c r="CM119" t="s">
        <v>219</v>
      </c>
      <c r="CN119" t="s">
        <v>219</v>
      </c>
      <c r="CO119" t="s">
        <v>219</v>
      </c>
      <c r="CP119" t="s">
        <v>219</v>
      </c>
      <c r="CQ119" t="s">
        <v>219</v>
      </c>
      <c r="CR119" t="s">
        <v>219</v>
      </c>
      <c r="CS119" t="s">
        <v>219</v>
      </c>
      <c r="CT119" t="s">
        <v>219</v>
      </c>
      <c r="CU119" t="s">
        <v>219</v>
      </c>
      <c r="CV119" t="s">
        <v>219</v>
      </c>
      <c r="CW119" t="s">
        <v>219</v>
      </c>
      <c r="CX119" t="s">
        <v>219</v>
      </c>
      <c r="CY119">
        <v>0</v>
      </c>
      <c r="CZ119">
        <v>1</v>
      </c>
      <c r="DA119">
        <v>1</v>
      </c>
      <c r="DB119">
        <v>0</v>
      </c>
      <c r="DC119">
        <v>1</v>
      </c>
      <c r="DD119">
        <v>1</v>
      </c>
      <c r="DE119">
        <v>0</v>
      </c>
      <c r="DF119">
        <v>1</v>
      </c>
      <c r="DG119">
        <v>0</v>
      </c>
      <c r="DH119">
        <v>0</v>
      </c>
      <c r="DI119">
        <v>1</v>
      </c>
      <c r="DJ119">
        <v>0</v>
      </c>
      <c r="DK119">
        <v>1</v>
      </c>
      <c r="DL119">
        <v>1</v>
      </c>
      <c r="DM119">
        <v>0</v>
      </c>
      <c r="DN119">
        <v>0</v>
      </c>
      <c r="DO119">
        <v>1</v>
      </c>
      <c r="DP119">
        <v>0</v>
      </c>
      <c r="DQ119">
        <v>0</v>
      </c>
      <c r="DR119">
        <v>0</v>
      </c>
      <c r="DS119">
        <v>0</v>
      </c>
      <c r="DT119">
        <v>1</v>
      </c>
      <c r="DU119">
        <v>0</v>
      </c>
      <c r="DV119">
        <v>1</v>
      </c>
      <c r="DW119">
        <v>0</v>
      </c>
      <c r="DX119">
        <v>0</v>
      </c>
      <c r="DY119">
        <v>0</v>
      </c>
      <c r="DZ119">
        <v>0</v>
      </c>
      <c r="EA119">
        <v>1</v>
      </c>
      <c r="EB119">
        <v>0</v>
      </c>
      <c r="EC119">
        <v>1</v>
      </c>
      <c r="ED119">
        <v>0</v>
      </c>
      <c r="EE119" t="s">
        <v>219</v>
      </c>
      <c r="EF119" t="s">
        <v>219</v>
      </c>
      <c r="EG119" t="s">
        <v>219</v>
      </c>
      <c r="EH119" t="s">
        <v>219</v>
      </c>
      <c r="EI119" t="s">
        <v>219</v>
      </c>
      <c r="EJ119">
        <v>0</v>
      </c>
      <c r="EK119" t="s">
        <v>219</v>
      </c>
      <c r="EL119" t="s">
        <v>219</v>
      </c>
      <c r="EM119" t="s">
        <v>219</v>
      </c>
      <c r="EN119" t="s">
        <v>219</v>
      </c>
      <c r="EO119" t="s">
        <v>219</v>
      </c>
      <c r="EP119">
        <v>1</v>
      </c>
      <c r="EQ119">
        <v>1</v>
      </c>
      <c r="ER119">
        <v>1</v>
      </c>
      <c r="ES119">
        <v>1</v>
      </c>
      <c r="ET119">
        <v>1</v>
      </c>
      <c r="EU119">
        <v>1</v>
      </c>
      <c r="EV119">
        <v>0</v>
      </c>
      <c r="EW119" t="s">
        <v>219</v>
      </c>
      <c r="EX119" t="s">
        <v>219</v>
      </c>
      <c r="EY119" t="s">
        <v>219</v>
      </c>
      <c r="EZ119" t="s">
        <v>219</v>
      </c>
      <c r="FA119" t="s">
        <v>219</v>
      </c>
      <c r="FB119" t="s">
        <v>219</v>
      </c>
      <c r="FC119">
        <v>1</v>
      </c>
      <c r="FD119">
        <v>1</v>
      </c>
      <c r="FE119">
        <v>1</v>
      </c>
      <c r="FF119">
        <v>1</v>
      </c>
      <c r="FG119">
        <v>0</v>
      </c>
      <c r="FH119" t="s">
        <v>219</v>
      </c>
      <c r="FI119" t="s">
        <v>219</v>
      </c>
      <c r="FJ119" t="s">
        <v>219</v>
      </c>
      <c r="FK119" t="s">
        <v>219</v>
      </c>
      <c r="FL119" t="s">
        <v>219</v>
      </c>
      <c r="FM119" t="s">
        <v>219</v>
      </c>
      <c r="FN119">
        <v>0</v>
      </c>
      <c r="FO119">
        <v>1</v>
      </c>
      <c r="FP119">
        <v>0</v>
      </c>
      <c r="FQ119">
        <v>0</v>
      </c>
      <c r="FR119">
        <v>0</v>
      </c>
      <c r="FS119">
        <v>0</v>
      </c>
      <c r="FT119">
        <v>1</v>
      </c>
      <c r="FU119">
        <v>0</v>
      </c>
      <c r="FV119">
        <v>0</v>
      </c>
      <c r="FW119">
        <v>1</v>
      </c>
      <c r="FX119">
        <v>0</v>
      </c>
      <c r="FY119">
        <v>0</v>
      </c>
      <c r="FZ119">
        <v>0</v>
      </c>
      <c r="GA119" t="s">
        <v>219</v>
      </c>
      <c r="GB119" t="s">
        <v>219</v>
      </c>
      <c r="GC119" t="s">
        <v>219</v>
      </c>
      <c r="GD119" t="s">
        <v>219</v>
      </c>
      <c r="GE119" t="s">
        <v>219</v>
      </c>
      <c r="GF119" t="s">
        <v>219</v>
      </c>
      <c r="GG119" t="s">
        <v>219</v>
      </c>
      <c r="GH119" t="s">
        <v>219</v>
      </c>
      <c r="GI119" t="s">
        <v>219</v>
      </c>
      <c r="GJ119" t="s">
        <v>219</v>
      </c>
      <c r="GK119" t="s">
        <v>219</v>
      </c>
      <c r="GL119" t="s">
        <v>219</v>
      </c>
      <c r="GM119" t="s">
        <v>219</v>
      </c>
      <c r="GN119" t="s">
        <v>219</v>
      </c>
      <c r="GO119" t="s">
        <v>219</v>
      </c>
      <c r="GP119" t="s">
        <v>219</v>
      </c>
      <c r="GQ119" t="s">
        <v>219</v>
      </c>
      <c r="GR119" t="s">
        <v>219</v>
      </c>
      <c r="GS119" t="s">
        <v>219</v>
      </c>
      <c r="GT119" t="s">
        <v>219</v>
      </c>
      <c r="GU119" t="s">
        <v>219</v>
      </c>
      <c r="GV119" t="s">
        <v>219</v>
      </c>
      <c r="GW119" t="s">
        <v>219</v>
      </c>
      <c r="GX119" t="s">
        <v>219</v>
      </c>
      <c r="GY119" t="s">
        <v>219</v>
      </c>
      <c r="GZ119" t="s">
        <v>219</v>
      </c>
      <c r="HA119" t="s">
        <v>219</v>
      </c>
      <c r="HB119" t="s">
        <v>219</v>
      </c>
      <c r="HC119" t="s">
        <v>219</v>
      </c>
      <c r="HD119" t="s">
        <v>219</v>
      </c>
      <c r="HE119" t="s">
        <v>219</v>
      </c>
      <c r="HF119" t="s">
        <v>219</v>
      </c>
      <c r="HG119" t="s">
        <v>219</v>
      </c>
      <c r="HH119" t="s">
        <v>219</v>
      </c>
      <c r="HI119" t="s">
        <v>219</v>
      </c>
      <c r="HJ119">
        <v>0</v>
      </c>
    </row>
    <row r="120" spans="1:218">
      <c r="A120" t="s">
        <v>243</v>
      </c>
      <c r="B120" s="1">
        <v>44801</v>
      </c>
      <c r="C120" s="1">
        <v>44866</v>
      </c>
      <c r="D120">
        <v>0</v>
      </c>
      <c r="E120">
        <v>1</v>
      </c>
      <c r="F120">
        <v>0</v>
      </c>
      <c r="G120">
        <v>1</v>
      </c>
      <c r="H120">
        <v>1</v>
      </c>
      <c r="I120">
        <v>1</v>
      </c>
      <c r="J120">
        <v>1</v>
      </c>
      <c r="K120">
        <v>0</v>
      </c>
      <c r="L120">
        <v>0</v>
      </c>
      <c r="M120">
        <v>1</v>
      </c>
      <c r="N120">
        <v>0</v>
      </c>
      <c r="O120">
        <v>1</v>
      </c>
      <c r="P120">
        <v>0</v>
      </c>
      <c r="Q120">
        <v>1</v>
      </c>
      <c r="R120">
        <v>0</v>
      </c>
      <c r="S120">
        <v>0</v>
      </c>
      <c r="T120">
        <v>0</v>
      </c>
      <c r="U120" t="s">
        <v>219</v>
      </c>
      <c r="V120" t="s">
        <v>219</v>
      </c>
      <c r="W120" t="s">
        <v>219</v>
      </c>
      <c r="X120" t="s">
        <v>219</v>
      </c>
      <c r="Y120" t="s">
        <v>219</v>
      </c>
      <c r="Z120" t="s">
        <v>219</v>
      </c>
      <c r="AA120" t="s">
        <v>219</v>
      </c>
      <c r="AB120">
        <v>0</v>
      </c>
      <c r="AC120">
        <v>1</v>
      </c>
      <c r="AD120">
        <v>1</v>
      </c>
      <c r="AE120">
        <v>1</v>
      </c>
      <c r="AF120">
        <v>0</v>
      </c>
      <c r="AG120">
        <v>1</v>
      </c>
      <c r="AH120">
        <v>1</v>
      </c>
      <c r="AI120">
        <v>1</v>
      </c>
      <c r="AJ120">
        <v>1</v>
      </c>
      <c r="AK120">
        <v>0</v>
      </c>
      <c r="AL120">
        <v>1</v>
      </c>
      <c r="AM120">
        <v>1</v>
      </c>
      <c r="AN120">
        <v>1</v>
      </c>
      <c r="AO120">
        <v>0</v>
      </c>
      <c r="AP120">
        <v>0</v>
      </c>
      <c r="AQ120">
        <v>0</v>
      </c>
      <c r="AR120">
        <v>0</v>
      </c>
      <c r="AS120">
        <v>0</v>
      </c>
      <c r="AT120">
        <v>1</v>
      </c>
      <c r="AU120">
        <v>0</v>
      </c>
      <c r="AV120" t="s">
        <v>219</v>
      </c>
      <c r="AW120" t="s">
        <v>219</v>
      </c>
      <c r="AX120">
        <v>0</v>
      </c>
      <c r="AY120" t="s">
        <v>219</v>
      </c>
      <c r="AZ120" t="s">
        <v>219</v>
      </c>
      <c r="BA120" t="s">
        <v>219</v>
      </c>
      <c r="BB120" t="s">
        <v>219</v>
      </c>
      <c r="BC120" t="s">
        <v>219</v>
      </c>
      <c r="BD120" t="s">
        <v>219</v>
      </c>
      <c r="BE120" t="s">
        <v>219</v>
      </c>
      <c r="BF120" t="s">
        <v>219</v>
      </c>
      <c r="BG120" t="s">
        <v>219</v>
      </c>
      <c r="BH120">
        <v>0</v>
      </c>
      <c r="BI120">
        <v>0</v>
      </c>
      <c r="BJ120" t="s">
        <v>219</v>
      </c>
      <c r="BK120" t="s">
        <v>219</v>
      </c>
      <c r="BL120" t="s">
        <v>219</v>
      </c>
      <c r="BM120" t="s">
        <v>219</v>
      </c>
      <c r="BN120" t="s">
        <v>219</v>
      </c>
      <c r="BO120" t="s">
        <v>219</v>
      </c>
      <c r="BP120">
        <v>0</v>
      </c>
      <c r="BQ120">
        <v>1</v>
      </c>
      <c r="BR120">
        <v>1</v>
      </c>
      <c r="BS120">
        <v>0</v>
      </c>
      <c r="BT120">
        <v>0</v>
      </c>
      <c r="BU120">
        <v>0</v>
      </c>
      <c r="BV120">
        <v>0</v>
      </c>
      <c r="BW120">
        <v>0</v>
      </c>
      <c r="BX120">
        <v>0</v>
      </c>
      <c r="BY120">
        <v>0</v>
      </c>
      <c r="BZ120">
        <v>0</v>
      </c>
      <c r="CA120">
        <v>0</v>
      </c>
      <c r="CB120">
        <v>0</v>
      </c>
      <c r="CC120">
        <v>1</v>
      </c>
      <c r="CD120">
        <v>0</v>
      </c>
      <c r="CE120">
        <v>0</v>
      </c>
      <c r="CF120">
        <v>0</v>
      </c>
      <c r="CG120">
        <v>1</v>
      </c>
      <c r="CH120">
        <v>0</v>
      </c>
      <c r="CI120">
        <v>1</v>
      </c>
      <c r="CJ120" t="s">
        <v>219</v>
      </c>
      <c r="CK120" t="s">
        <v>219</v>
      </c>
      <c r="CL120" t="s">
        <v>219</v>
      </c>
      <c r="CM120" t="s">
        <v>219</v>
      </c>
      <c r="CN120" t="s">
        <v>219</v>
      </c>
      <c r="CO120" t="s">
        <v>219</v>
      </c>
      <c r="CP120" t="s">
        <v>219</v>
      </c>
      <c r="CQ120" t="s">
        <v>219</v>
      </c>
      <c r="CR120" t="s">
        <v>219</v>
      </c>
      <c r="CS120" t="s">
        <v>219</v>
      </c>
      <c r="CT120" t="s">
        <v>219</v>
      </c>
      <c r="CU120" t="s">
        <v>219</v>
      </c>
      <c r="CV120" t="s">
        <v>219</v>
      </c>
      <c r="CW120" t="s">
        <v>219</v>
      </c>
      <c r="CX120" t="s">
        <v>219</v>
      </c>
      <c r="CY120">
        <v>0</v>
      </c>
      <c r="CZ120">
        <v>1</v>
      </c>
      <c r="DA120">
        <v>1</v>
      </c>
      <c r="DB120">
        <v>0</v>
      </c>
      <c r="DC120">
        <v>1</v>
      </c>
      <c r="DD120">
        <v>1</v>
      </c>
      <c r="DE120">
        <v>0</v>
      </c>
      <c r="DF120">
        <v>1</v>
      </c>
      <c r="DG120">
        <v>0</v>
      </c>
      <c r="DH120">
        <v>0</v>
      </c>
      <c r="DI120">
        <v>1</v>
      </c>
      <c r="DJ120">
        <v>0</v>
      </c>
      <c r="DK120">
        <v>1</v>
      </c>
      <c r="DL120">
        <v>1</v>
      </c>
      <c r="DM120">
        <v>0</v>
      </c>
      <c r="DN120">
        <v>0</v>
      </c>
      <c r="DO120">
        <v>1</v>
      </c>
      <c r="DP120">
        <v>0</v>
      </c>
      <c r="DQ120">
        <v>0</v>
      </c>
      <c r="DR120">
        <v>0</v>
      </c>
      <c r="DS120">
        <v>0</v>
      </c>
      <c r="DT120">
        <v>1</v>
      </c>
      <c r="DU120">
        <v>0</v>
      </c>
      <c r="DV120">
        <v>1</v>
      </c>
      <c r="DW120">
        <v>0</v>
      </c>
      <c r="DX120">
        <v>0</v>
      </c>
      <c r="DY120">
        <v>0</v>
      </c>
      <c r="DZ120">
        <v>0</v>
      </c>
      <c r="EA120">
        <v>1</v>
      </c>
      <c r="EB120">
        <v>0</v>
      </c>
      <c r="EC120">
        <v>1</v>
      </c>
      <c r="ED120">
        <v>0</v>
      </c>
      <c r="EE120" t="s">
        <v>219</v>
      </c>
      <c r="EF120" t="s">
        <v>219</v>
      </c>
      <c r="EG120" t="s">
        <v>219</v>
      </c>
      <c r="EH120" t="s">
        <v>219</v>
      </c>
      <c r="EI120" t="s">
        <v>219</v>
      </c>
      <c r="EJ120">
        <v>0</v>
      </c>
      <c r="EK120" t="s">
        <v>219</v>
      </c>
      <c r="EL120" t="s">
        <v>219</v>
      </c>
      <c r="EM120" t="s">
        <v>219</v>
      </c>
      <c r="EN120" t="s">
        <v>219</v>
      </c>
      <c r="EO120" t="s">
        <v>219</v>
      </c>
      <c r="EP120">
        <v>1</v>
      </c>
      <c r="EQ120">
        <v>1</v>
      </c>
      <c r="ER120">
        <v>1</v>
      </c>
      <c r="ES120">
        <v>1</v>
      </c>
      <c r="ET120">
        <v>1</v>
      </c>
      <c r="EU120">
        <v>1</v>
      </c>
      <c r="EV120">
        <v>0</v>
      </c>
      <c r="EW120" t="s">
        <v>219</v>
      </c>
      <c r="EX120" t="s">
        <v>219</v>
      </c>
      <c r="EY120" t="s">
        <v>219</v>
      </c>
      <c r="EZ120" t="s">
        <v>219</v>
      </c>
      <c r="FA120" t="s">
        <v>219</v>
      </c>
      <c r="FB120" t="s">
        <v>219</v>
      </c>
      <c r="FC120">
        <v>1</v>
      </c>
      <c r="FD120">
        <v>1</v>
      </c>
      <c r="FE120">
        <v>1</v>
      </c>
      <c r="FF120">
        <v>1</v>
      </c>
      <c r="FG120">
        <v>0</v>
      </c>
      <c r="FH120" t="s">
        <v>219</v>
      </c>
      <c r="FI120" t="s">
        <v>219</v>
      </c>
      <c r="FJ120" t="s">
        <v>219</v>
      </c>
      <c r="FK120" t="s">
        <v>219</v>
      </c>
      <c r="FL120" t="s">
        <v>219</v>
      </c>
      <c r="FM120" t="s">
        <v>219</v>
      </c>
      <c r="FN120">
        <v>0</v>
      </c>
      <c r="FO120">
        <v>1</v>
      </c>
      <c r="FP120">
        <v>0</v>
      </c>
      <c r="FQ120">
        <v>0</v>
      </c>
      <c r="FR120">
        <v>0</v>
      </c>
      <c r="FS120">
        <v>0</v>
      </c>
      <c r="FT120">
        <v>1</v>
      </c>
      <c r="FU120">
        <v>0</v>
      </c>
      <c r="FV120">
        <v>0</v>
      </c>
      <c r="FW120">
        <v>1</v>
      </c>
      <c r="FX120">
        <v>0</v>
      </c>
      <c r="FY120">
        <v>0</v>
      </c>
      <c r="FZ120">
        <v>0</v>
      </c>
      <c r="GA120" t="s">
        <v>219</v>
      </c>
      <c r="GB120" t="s">
        <v>219</v>
      </c>
      <c r="GC120" t="s">
        <v>219</v>
      </c>
      <c r="GD120" t="s">
        <v>219</v>
      </c>
      <c r="GE120" t="s">
        <v>219</v>
      </c>
      <c r="GF120" t="s">
        <v>219</v>
      </c>
      <c r="GG120" t="s">
        <v>219</v>
      </c>
      <c r="GH120" t="s">
        <v>219</v>
      </c>
      <c r="GI120" t="s">
        <v>219</v>
      </c>
      <c r="GJ120" t="s">
        <v>219</v>
      </c>
      <c r="GK120" t="s">
        <v>219</v>
      </c>
      <c r="GL120" t="s">
        <v>219</v>
      </c>
      <c r="GM120" t="s">
        <v>219</v>
      </c>
      <c r="GN120" t="s">
        <v>219</v>
      </c>
      <c r="GO120" t="s">
        <v>219</v>
      </c>
      <c r="GP120" t="s">
        <v>219</v>
      </c>
      <c r="GQ120" t="s">
        <v>219</v>
      </c>
      <c r="GR120" t="s">
        <v>219</v>
      </c>
      <c r="GS120" t="s">
        <v>219</v>
      </c>
      <c r="GT120" t="s">
        <v>219</v>
      </c>
      <c r="GU120" t="s">
        <v>219</v>
      </c>
      <c r="GV120" t="s">
        <v>219</v>
      </c>
      <c r="GW120" t="s">
        <v>219</v>
      </c>
      <c r="GX120" t="s">
        <v>219</v>
      </c>
      <c r="GY120" t="s">
        <v>219</v>
      </c>
      <c r="GZ120" t="s">
        <v>219</v>
      </c>
      <c r="HA120" t="s">
        <v>219</v>
      </c>
      <c r="HB120" t="s">
        <v>219</v>
      </c>
      <c r="HC120" t="s">
        <v>219</v>
      </c>
      <c r="HD120" t="s">
        <v>219</v>
      </c>
      <c r="HE120" t="s">
        <v>219</v>
      </c>
      <c r="HF120" t="s">
        <v>219</v>
      </c>
      <c r="HG120" t="s">
        <v>219</v>
      </c>
      <c r="HH120" t="s">
        <v>219</v>
      </c>
      <c r="HI120" t="s">
        <v>219</v>
      </c>
      <c r="HJ120">
        <v>0</v>
      </c>
    </row>
    <row r="121" spans="1:218">
      <c r="A121" t="s">
        <v>244</v>
      </c>
      <c r="B121" s="1">
        <v>43678</v>
      </c>
      <c r="C121" s="1">
        <v>43738</v>
      </c>
      <c r="D121">
        <v>0</v>
      </c>
      <c r="E121">
        <v>1</v>
      </c>
      <c r="F121">
        <v>0</v>
      </c>
      <c r="G121">
        <v>1</v>
      </c>
      <c r="H121">
        <v>0</v>
      </c>
      <c r="I121">
        <v>0</v>
      </c>
      <c r="J121">
        <v>0</v>
      </c>
      <c r="K121">
        <v>0</v>
      </c>
      <c r="L121">
        <v>0</v>
      </c>
      <c r="M121">
        <v>1</v>
      </c>
      <c r="N121">
        <v>0</v>
      </c>
      <c r="O121">
        <v>1</v>
      </c>
      <c r="P121">
        <v>0</v>
      </c>
      <c r="Q121">
        <v>0</v>
      </c>
      <c r="R121">
        <v>0</v>
      </c>
      <c r="S121">
        <v>0</v>
      </c>
      <c r="T121">
        <v>0</v>
      </c>
      <c r="U121" t="s">
        <v>219</v>
      </c>
      <c r="V121" t="s">
        <v>219</v>
      </c>
      <c r="W121" t="s">
        <v>219</v>
      </c>
      <c r="X121" t="s">
        <v>219</v>
      </c>
      <c r="Y121" t="s">
        <v>219</v>
      </c>
      <c r="Z121" t="s">
        <v>219</v>
      </c>
      <c r="AA121" t="s">
        <v>219</v>
      </c>
      <c r="AB121">
        <v>0</v>
      </c>
      <c r="AC121">
        <v>1</v>
      </c>
      <c r="AD121">
        <v>1</v>
      </c>
      <c r="AE121">
        <v>1</v>
      </c>
      <c r="AF121">
        <v>1</v>
      </c>
      <c r="AG121">
        <v>1</v>
      </c>
      <c r="AH121">
        <v>1</v>
      </c>
      <c r="AI121">
        <v>1</v>
      </c>
      <c r="AJ121">
        <v>1</v>
      </c>
      <c r="AK121">
        <v>1</v>
      </c>
      <c r="AL121">
        <v>0</v>
      </c>
      <c r="AM121">
        <v>1</v>
      </c>
      <c r="AN121">
        <v>1</v>
      </c>
      <c r="AO121">
        <v>0</v>
      </c>
      <c r="AP121">
        <v>0</v>
      </c>
      <c r="AQ121">
        <v>0</v>
      </c>
      <c r="AR121">
        <v>0</v>
      </c>
      <c r="AS121">
        <v>0</v>
      </c>
      <c r="AT121">
        <v>1</v>
      </c>
      <c r="AU121">
        <v>1</v>
      </c>
      <c r="AV121">
        <v>1</v>
      </c>
      <c r="AW121">
        <v>0</v>
      </c>
      <c r="AX121">
        <v>0</v>
      </c>
      <c r="AY121" t="s">
        <v>219</v>
      </c>
      <c r="AZ121" t="s">
        <v>219</v>
      </c>
      <c r="BA121" t="s">
        <v>219</v>
      </c>
      <c r="BB121" t="s">
        <v>219</v>
      </c>
      <c r="BC121" t="s">
        <v>219</v>
      </c>
      <c r="BD121" t="s">
        <v>219</v>
      </c>
      <c r="BE121" t="s">
        <v>219</v>
      </c>
      <c r="BF121" t="s">
        <v>219</v>
      </c>
      <c r="BG121" t="s">
        <v>219</v>
      </c>
      <c r="BH121">
        <v>0</v>
      </c>
      <c r="BI121">
        <v>0</v>
      </c>
      <c r="BJ121" t="s">
        <v>219</v>
      </c>
      <c r="BK121" t="s">
        <v>219</v>
      </c>
      <c r="BL121" t="s">
        <v>219</v>
      </c>
      <c r="BM121" t="s">
        <v>219</v>
      </c>
      <c r="BN121" t="s">
        <v>219</v>
      </c>
      <c r="BO121" t="s">
        <v>219</v>
      </c>
      <c r="BP121">
        <v>0</v>
      </c>
      <c r="BQ121">
        <v>1</v>
      </c>
      <c r="BR121">
        <v>1</v>
      </c>
      <c r="BS121">
        <v>1</v>
      </c>
      <c r="BT121">
        <v>0</v>
      </c>
      <c r="BU121">
        <v>0</v>
      </c>
      <c r="BV121">
        <v>0</v>
      </c>
      <c r="BW121">
        <v>0</v>
      </c>
      <c r="BX121">
        <v>0</v>
      </c>
      <c r="BY121">
        <v>0</v>
      </c>
      <c r="BZ121">
        <v>0</v>
      </c>
      <c r="CA121">
        <v>0</v>
      </c>
      <c r="CB121">
        <v>0</v>
      </c>
      <c r="CC121">
        <v>0</v>
      </c>
      <c r="CD121">
        <v>0</v>
      </c>
      <c r="CE121">
        <v>0</v>
      </c>
      <c r="CF121">
        <v>0</v>
      </c>
      <c r="CG121">
        <v>1</v>
      </c>
      <c r="CH121">
        <v>0</v>
      </c>
      <c r="CI121">
        <v>1</v>
      </c>
      <c r="CJ121" t="s">
        <v>219</v>
      </c>
      <c r="CK121" t="s">
        <v>219</v>
      </c>
      <c r="CL121" t="s">
        <v>219</v>
      </c>
      <c r="CM121" t="s">
        <v>219</v>
      </c>
      <c r="CN121" t="s">
        <v>219</v>
      </c>
      <c r="CO121" t="s">
        <v>219</v>
      </c>
      <c r="CP121" t="s">
        <v>219</v>
      </c>
      <c r="CQ121" t="s">
        <v>219</v>
      </c>
      <c r="CR121" t="s">
        <v>219</v>
      </c>
      <c r="CS121" t="s">
        <v>219</v>
      </c>
      <c r="CT121" t="s">
        <v>219</v>
      </c>
      <c r="CU121" t="s">
        <v>219</v>
      </c>
      <c r="CV121" t="s">
        <v>219</v>
      </c>
      <c r="CW121" t="s">
        <v>219</v>
      </c>
      <c r="CX121" t="s">
        <v>219</v>
      </c>
      <c r="CY121">
        <v>0</v>
      </c>
      <c r="CZ121">
        <v>0</v>
      </c>
      <c r="DA121" t="s">
        <v>219</v>
      </c>
      <c r="DB121" t="s">
        <v>219</v>
      </c>
      <c r="DC121" t="s">
        <v>219</v>
      </c>
      <c r="DD121" t="s">
        <v>219</v>
      </c>
      <c r="DE121" t="s">
        <v>219</v>
      </c>
      <c r="DF121" t="s">
        <v>219</v>
      </c>
      <c r="DG121" t="s">
        <v>219</v>
      </c>
      <c r="DH121">
        <v>0</v>
      </c>
      <c r="DI121">
        <v>0</v>
      </c>
      <c r="DJ121" t="s">
        <v>219</v>
      </c>
      <c r="DK121" t="s">
        <v>219</v>
      </c>
      <c r="DL121" t="s">
        <v>219</v>
      </c>
      <c r="DM121" t="s">
        <v>219</v>
      </c>
      <c r="DN121" t="s">
        <v>219</v>
      </c>
      <c r="DO121" t="s">
        <v>219</v>
      </c>
      <c r="DP121" t="s">
        <v>219</v>
      </c>
      <c r="DQ121" t="s">
        <v>219</v>
      </c>
      <c r="DR121" t="s">
        <v>219</v>
      </c>
      <c r="DS121">
        <v>0</v>
      </c>
      <c r="DT121">
        <v>0</v>
      </c>
      <c r="DU121" t="s">
        <v>219</v>
      </c>
      <c r="DV121" t="s">
        <v>219</v>
      </c>
      <c r="DW121" t="s">
        <v>219</v>
      </c>
      <c r="DX121" t="s">
        <v>219</v>
      </c>
      <c r="DY121" t="s">
        <v>219</v>
      </c>
      <c r="DZ121" t="s">
        <v>219</v>
      </c>
      <c r="EA121" t="s">
        <v>219</v>
      </c>
      <c r="EB121" t="s">
        <v>219</v>
      </c>
      <c r="EC121" t="s">
        <v>219</v>
      </c>
      <c r="ED121">
        <v>0</v>
      </c>
      <c r="EE121" t="s">
        <v>219</v>
      </c>
      <c r="EF121" t="s">
        <v>219</v>
      </c>
      <c r="EG121" t="s">
        <v>219</v>
      </c>
      <c r="EH121" t="s">
        <v>219</v>
      </c>
      <c r="EI121" t="s">
        <v>219</v>
      </c>
      <c r="EJ121">
        <v>0</v>
      </c>
      <c r="EK121" t="s">
        <v>219</v>
      </c>
      <c r="EL121" t="s">
        <v>219</v>
      </c>
      <c r="EM121" t="s">
        <v>219</v>
      </c>
      <c r="EN121" t="s">
        <v>219</v>
      </c>
      <c r="EO121" t="s">
        <v>219</v>
      </c>
      <c r="EP121">
        <v>1</v>
      </c>
      <c r="EQ121">
        <v>0</v>
      </c>
      <c r="ER121">
        <v>1</v>
      </c>
      <c r="ES121">
        <v>1</v>
      </c>
      <c r="ET121">
        <v>1</v>
      </c>
      <c r="EU121">
        <v>1</v>
      </c>
      <c r="EV121">
        <v>0</v>
      </c>
      <c r="EW121" t="s">
        <v>219</v>
      </c>
      <c r="EX121" t="s">
        <v>219</v>
      </c>
      <c r="EY121" t="s">
        <v>219</v>
      </c>
      <c r="EZ121" t="s">
        <v>219</v>
      </c>
      <c r="FA121" t="s">
        <v>219</v>
      </c>
      <c r="FB121" t="s">
        <v>219</v>
      </c>
      <c r="FC121">
        <v>1</v>
      </c>
      <c r="FD121">
        <v>0</v>
      </c>
      <c r="FE121">
        <v>1</v>
      </c>
      <c r="FF121">
        <v>1</v>
      </c>
      <c r="FG121">
        <v>0</v>
      </c>
      <c r="FH121" t="s">
        <v>219</v>
      </c>
      <c r="FI121" t="s">
        <v>219</v>
      </c>
      <c r="FJ121" t="s">
        <v>219</v>
      </c>
      <c r="FK121" t="s">
        <v>219</v>
      </c>
      <c r="FL121" t="s">
        <v>219</v>
      </c>
      <c r="FM121" t="s">
        <v>219</v>
      </c>
      <c r="FN121">
        <v>0</v>
      </c>
      <c r="FO121">
        <v>0</v>
      </c>
      <c r="FP121" t="s">
        <v>219</v>
      </c>
      <c r="FQ121" t="s">
        <v>219</v>
      </c>
      <c r="FR121" t="s">
        <v>219</v>
      </c>
      <c r="FS121" t="s">
        <v>219</v>
      </c>
      <c r="FT121" t="s">
        <v>219</v>
      </c>
      <c r="FU121" t="s">
        <v>219</v>
      </c>
      <c r="FV121" t="s">
        <v>219</v>
      </c>
      <c r="FW121" t="s">
        <v>219</v>
      </c>
      <c r="FX121" t="s">
        <v>219</v>
      </c>
      <c r="FY121">
        <v>0</v>
      </c>
      <c r="FZ121">
        <v>0</v>
      </c>
      <c r="GA121" t="s">
        <v>219</v>
      </c>
      <c r="GB121" t="s">
        <v>219</v>
      </c>
      <c r="GC121" t="s">
        <v>219</v>
      </c>
      <c r="GD121" t="s">
        <v>219</v>
      </c>
      <c r="GE121" t="s">
        <v>219</v>
      </c>
      <c r="GF121" t="s">
        <v>219</v>
      </c>
      <c r="GG121" t="s">
        <v>219</v>
      </c>
      <c r="GH121" t="s">
        <v>219</v>
      </c>
      <c r="GI121" t="s">
        <v>219</v>
      </c>
      <c r="GJ121" t="s">
        <v>219</v>
      </c>
      <c r="GK121" t="s">
        <v>219</v>
      </c>
      <c r="GL121" t="s">
        <v>219</v>
      </c>
      <c r="GM121" t="s">
        <v>219</v>
      </c>
      <c r="GN121" t="s">
        <v>219</v>
      </c>
      <c r="GO121" t="s">
        <v>219</v>
      </c>
      <c r="GP121" t="s">
        <v>219</v>
      </c>
      <c r="GQ121" t="s">
        <v>219</v>
      </c>
      <c r="GR121" t="s">
        <v>219</v>
      </c>
      <c r="GS121" t="s">
        <v>219</v>
      </c>
      <c r="GT121" t="s">
        <v>219</v>
      </c>
      <c r="GU121" t="s">
        <v>219</v>
      </c>
      <c r="GV121" t="s">
        <v>219</v>
      </c>
      <c r="GW121" t="s">
        <v>219</v>
      </c>
      <c r="GX121" t="s">
        <v>219</v>
      </c>
      <c r="GY121" t="s">
        <v>219</v>
      </c>
      <c r="GZ121" t="s">
        <v>219</v>
      </c>
      <c r="HA121" t="s">
        <v>219</v>
      </c>
      <c r="HB121" t="s">
        <v>219</v>
      </c>
      <c r="HC121" t="s">
        <v>219</v>
      </c>
      <c r="HD121" t="s">
        <v>219</v>
      </c>
      <c r="HE121" t="s">
        <v>219</v>
      </c>
      <c r="HF121" t="s">
        <v>219</v>
      </c>
      <c r="HG121" t="s">
        <v>219</v>
      </c>
      <c r="HH121" t="s">
        <v>219</v>
      </c>
      <c r="HI121" t="s">
        <v>219</v>
      </c>
      <c r="HJ121">
        <v>0</v>
      </c>
    </row>
    <row r="122" spans="1:218">
      <c r="A122" t="s">
        <v>244</v>
      </c>
      <c r="B122" s="1">
        <v>43739</v>
      </c>
      <c r="C122" s="1">
        <v>44196</v>
      </c>
      <c r="D122">
        <v>0</v>
      </c>
      <c r="E122">
        <v>1</v>
      </c>
      <c r="F122">
        <v>0</v>
      </c>
      <c r="G122">
        <v>1</v>
      </c>
      <c r="H122">
        <v>0</v>
      </c>
      <c r="I122">
        <v>0</v>
      </c>
      <c r="J122">
        <v>0</v>
      </c>
      <c r="K122">
        <v>0</v>
      </c>
      <c r="L122">
        <v>0</v>
      </c>
      <c r="M122">
        <v>1</v>
      </c>
      <c r="N122">
        <v>0</v>
      </c>
      <c r="O122">
        <v>1</v>
      </c>
      <c r="P122">
        <v>0</v>
      </c>
      <c r="Q122">
        <v>0</v>
      </c>
      <c r="R122">
        <v>0</v>
      </c>
      <c r="S122">
        <v>0</v>
      </c>
      <c r="T122">
        <v>0</v>
      </c>
      <c r="U122" t="s">
        <v>219</v>
      </c>
      <c r="V122" t="s">
        <v>219</v>
      </c>
      <c r="W122" t="s">
        <v>219</v>
      </c>
      <c r="X122" t="s">
        <v>219</v>
      </c>
      <c r="Y122" t="s">
        <v>219</v>
      </c>
      <c r="Z122" t="s">
        <v>219</v>
      </c>
      <c r="AA122" t="s">
        <v>219</v>
      </c>
      <c r="AB122">
        <v>0</v>
      </c>
      <c r="AC122">
        <v>1</v>
      </c>
      <c r="AD122">
        <v>1</v>
      </c>
      <c r="AE122">
        <v>1</v>
      </c>
      <c r="AF122">
        <v>1</v>
      </c>
      <c r="AG122">
        <v>1</v>
      </c>
      <c r="AH122">
        <v>1</v>
      </c>
      <c r="AI122">
        <v>1</v>
      </c>
      <c r="AJ122">
        <v>1</v>
      </c>
      <c r="AK122">
        <v>1</v>
      </c>
      <c r="AL122">
        <v>0</v>
      </c>
      <c r="AM122">
        <v>1</v>
      </c>
      <c r="AN122">
        <v>1</v>
      </c>
      <c r="AO122">
        <v>0</v>
      </c>
      <c r="AP122">
        <v>0</v>
      </c>
      <c r="AQ122">
        <v>0</v>
      </c>
      <c r="AR122">
        <v>0</v>
      </c>
      <c r="AS122">
        <v>0</v>
      </c>
      <c r="AT122">
        <v>1</v>
      </c>
      <c r="AU122">
        <v>1</v>
      </c>
      <c r="AV122">
        <v>1</v>
      </c>
      <c r="AW122">
        <v>0</v>
      </c>
      <c r="AX122">
        <v>0</v>
      </c>
      <c r="AY122" t="s">
        <v>219</v>
      </c>
      <c r="AZ122" t="s">
        <v>219</v>
      </c>
      <c r="BA122" t="s">
        <v>219</v>
      </c>
      <c r="BB122" t="s">
        <v>219</v>
      </c>
      <c r="BC122" t="s">
        <v>219</v>
      </c>
      <c r="BD122" t="s">
        <v>219</v>
      </c>
      <c r="BE122" t="s">
        <v>219</v>
      </c>
      <c r="BF122" t="s">
        <v>219</v>
      </c>
      <c r="BG122" t="s">
        <v>219</v>
      </c>
      <c r="BH122">
        <v>0</v>
      </c>
      <c r="BI122">
        <v>0</v>
      </c>
      <c r="BJ122" t="s">
        <v>219</v>
      </c>
      <c r="BK122" t="s">
        <v>219</v>
      </c>
      <c r="BL122" t="s">
        <v>219</v>
      </c>
      <c r="BM122" t="s">
        <v>219</v>
      </c>
      <c r="BN122" t="s">
        <v>219</v>
      </c>
      <c r="BO122" t="s">
        <v>219</v>
      </c>
      <c r="BP122">
        <v>0</v>
      </c>
      <c r="BQ122">
        <v>1</v>
      </c>
      <c r="BR122">
        <v>1</v>
      </c>
      <c r="BS122">
        <v>1</v>
      </c>
      <c r="BT122">
        <v>0</v>
      </c>
      <c r="BU122">
        <v>0</v>
      </c>
      <c r="BV122">
        <v>0</v>
      </c>
      <c r="BW122">
        <v>0</v>
      </c>
      <c r="BX122">
        <v>0</v>
      </c>
      <c r="BY122">
        <v>0</v>
      </c>
      <c r="BZ122">
        <v>0</v>
      </c>
      <c r="CA122">
        <v>0</v>
      </c>
      <c r="CB122">
        <v>0</v>
      </c>
      <c r="CC122">
        <v>0</v>
      </c>
      <c r="CD122">
        <v>0</v>
      </c>
      <c r="CE122">
        <v>0</v>
      </c>
      <c r="CF122">
        <v>0</v>
      </c>
      <c r="CG122">
        <v>1</v>
      </c>
      <c r="CH122">
        <v>0</v>
      </c>
      <c r="CI122">
        <v>1</v>
      </c>
      <c r="CJ122" t="s">
        <v>219</v>
      </c>
      <c r="CK122" t="s">
        <v>219</v>
      </c>
      <c r="CL122" t="s">
        <v>219</v>
      </c>
      <c r="CM122" t="s">
        <v>219</v>
      </c>
      <c r="CN122" t="s">
        <v>219</v>
      </c>
      <c r="CO122" t="s">
        <v>219</v>
      </c>
      <c r="CP122" t="s">
        <v>219</v>
      </c>
      <c r="CQ122" t="s">
        <v>219</v>
      </c>
      <c r="CR122" t="s">
        <v>219</v>
      </c>
      <c r="CS122" t="s">
        <v>219</v>
      </c>
      <c r="CT122" t="s">
        <v>219</v>
      </c>
      <c r="CU122" t="s">
        <v>219</v>
      </c>
      <c r="CV122" t="s">
        <v>219</v>
      </c>
      <c r="CW122" t="s">
        <v>219</v>
      </c>
      <c r="CX122" t="s">
        <v>219</v>
      </c>
      <c r="CY122">
        <v>0</v>
      </c>
      <c r="CZ122">
        <v>0</v>
      </c>
      <c r="DA122" t="s">
        <v>219</v>
      </c>
      <c r="DB122" t="s">
        <v>219</v>
      </c>
      <c r="DC122" t="s">
        <v>219</v>
      </c>
      <c r="DD122" t="s">
        <v>219</v>
      </c>
      <c r="DE122" t="s">
        <v>219</v>
      </c>
      <c r="DF122" t="s">
        <v>219</v>
      </c>
      <c r="DG122" t="s">
        <v>219</v>
      </c>
      <c r="DH122">
        <v>0</v>
      </c>
      <c r="DI122">
        <v>0</v>
      </c>
      <c r="DJ122" t="s">
        <v>219</v>
      </c>
      <c r="DK122" t="s">
        <v>219</v>
      </c>
      <c r="DL122" t="s">
        <v>219</v>
      </c>
      <c r="DM122" t="s">
        <v>219</v>
      </c>
      <c r="DN122" t="s">
        <v>219</v>
      </c>
      <c r="DO122" t="s">
        <v>219</v>
      </c>
      <c r="DP122" t="s">
        <v>219</v>
      </c>
      <c r="DQ122" t="s">
        <v>219</v>
      </c>
      <c r="DR122" t="s">
        <v>219</v>
      </c>
      <c r="DS122">
        <v>0</v>
      </c>
      <c r="DT122">
        <v>0</v>
      </c>
      <c r="DU122" t="s">
        <v>219</v>
      </c>
      <c r="DV122" t="s">
        <v>219</v>
      </c>
      <c r="DW122" t="s">
        <v>219</v>
      </c>
      <c r="DX122" t="s">
        <v>219</v>
      </c>
      <c r="DY122" t="s">
        <v>219</v>
      </c>
      <c r="DZ122" t="s">
        <v>219</v>
      </c>
      <c r="EA122" t="s">
        <v>219</v>
      </c>
      <c r="EB122" t="s">
        <v>219</v>
      </c>
      <c r="EC122" t="s">
        <v>219</v>
      </c>
      <c r="ED122">
        <v>0</v>
      </c>
      <c r="EE122" t="s">
        <v>219</v>
      </c>
      <c r="EF122" t="s">
        <v>219</v>
      </c>
      <c r="EG122" t="s">
        <v>219</v>
      </c>
      <c r="EH122" t="s">
        <v>219</v>
      </c>
      <c r="EI122" t="s">
        <v>219</v>
      </c>
      <c r="EJ122">
        <v>0</v>
      </c>
      <c r="EK122" t="s">
        <v>219</v>
      </c>
      <c r="EL122" t="s">
        <v>219</v>
      </c>
      <c r="EM122" t="s">
        <v>219</v>
      </c>
      <c r="EN122" t="s">
        <v>219</v>
      </c>
      <c r="EO122" t="s">
        <v>219</v>
      </c>
      <c r="EP122">
        <v>1</v>
      </c>
      <c r="EQ122">
        <v>0</v>
      </c>
      <c r="ER122">
        <v>1</v>
      </c>
      <c r="ES122">
        <v>1</v>
      </c>
      <c r="ET122">
        <v>1</v>
      </c>
      <c r="EU122">
        <v>1</v>
      </c>
      <c r="EV122">
        <v>0</v>
      </c>
      <c r="EW122" t="s">
        <v>219</v>
      </c>
      <c r="EX122" t="s">
        <v>219</v>
      </c>
      <c r="EY122" t="s">
        <v>219</v>
      </c>
      <c r="EZ122" t="s">
        <v>219</v>
      </c>
      <c r="FA122" t="s">
        <v>219</v>
      </c>
      <c r="FB122" t="s">
        <v>219</v>
      </c>
      <c r="FC122">
        <v>1</v>
      </c>
      <c r="FD122">
        <v>0</v>
      </c>
      <c r="FE122">
        <v>1</v>
      </c>
      <c r="FF122">
        <v>1</v>
      </c>
      <c r="FG122">
        <v>0</v>
      </c>
      <c r="FH122" t="s">
        <v>219</v>
      </c>
      <c r="FI122" t="s">
        <v>219</v>
      </c>
      <c r="FJ122" t="s">
        <v>219</v>
      </c>
      <c r="FK122" t="s">
        <v>219</v>
      </c>
      <c r="FL122" t="s">
        <v>219</v>
      </c>
      <c r="FM122" t="s">
        <v>219</v>
      </c>
      <c r="FN122">
        <v>0</v>
      </c>
      <c r="FO122">
        <v>0</v>
      </c>
      <c r="FP122" t="s">
        <v>219</v>
      </c>
      <c r="FQ122" t="s">
        <v>219</v>
      </c>
      <c r="FR122" t="s">
        <v>219</v>
      </c>
      <c r="FS122" t="s">
        <v>219</v>
      </c>
      <c r="FT122" t="s">
        <v>219</v>
      </c>
      <c r="FU122" t="s">
        <v>219</v>
      </c>
      <c r="FV122" t="s">
        <v>219</v>
      </c>
      <c r="FW122" t="s">
        <v>219</v>
      </c>
      <c r="FX122" t="s">
        <v>219</v>
      </c>
      <c r="FY122">
        <v>0</v>
      </c>
      <c r="FZ122">
        <v>0</v>
      </c>
      <c r="GA122" t="s">
        <v>219</v>
      </c>
      <c r="GB122" t="s">
        <v>219</v>
      </c>
      <c r="GC122" t="s">
        <v>219</v>
      </c>
      <c r="GD122" t="s">
        <v>219</v>
      </c>
      <c r="GE122" t="s">
        <v>219</v>
      </c>
      <c r="GF122" t="s">
        <v>219</v>
      </c>
      <c r="GG122" t="s">
        <v>219</v>
      </c>
      <c r="GH122" t="s">
        <v>219</v>
      </c>
      <c r="GI122" t="s">
        <v>219</v>
      </c>
      <c r="GJ122" t="s">
        <v>219</v>
      </c>
      <c r="GK122" t="s">
        <v>219</v>
      </c>
      <c r="GL122" t="s">
        <v>219</v>
      </c>
      <c r="GM122" t="s">
        <v>219</v>
      </c>
      <c r="GN122" t="s">
        <v>219</v>
      </c>
      <c r="GO122" t="s">
        <v>219</v>
      </c>
      <c r="GP122" t="s">
        <v>219</v>
      </c>
      <c r="GQ122" t="s">
        <v>219</v>
      </c>
      <c r="GR122" t="s">
        <v>219</v>
      </c>
      <c r="GS122" t="s">
        <v>219</v>
      </c>
      <c r="GT122" t="s">
        <v>219</v>
      </c>
      <c r="GU122" t="s">
        <v>219</v>
      </c>
      <c r="GV122" t="s">
        <v>219</v>
      </c>
      <c r="GW122" t="s">
        <v>219</v>
      </c>
      <c r="GX122" t="s">
        <v>219</v>
      </c>
      <c r="GY122" t="s">
        <v>219</v>
      </c>
      <c r="GZ122" t="s">
        <v>219</v>
      </c>
      <c r="HA122" t="s">
        <v>219</v>
      </c>
      <c r="HB122" t="s">
        <v>219</v>
      </c>
      <c r="HC122" t="s">
        <v>219</v>
      </c>
      <c r="HD122" t="s">
        <v>219</v>
      </c>
      <c r="HE122" t="s">
        <v>219</v>
      </c>
      <c r="HF122" t="s">
        <v>219</v>
      </c>
      <c r="HG122" t="s">
        <v>219</v>
      </c>
      <c r="HH122" t="s">
        <v>219</v>
      </c>
      <c r="HI122" t="s">
        <v>219</v>
      </c>
      <c r="HJ122">
        <v>0</v>
      </c>
    </row>
    <row r="123" spans="1:218">
      <c r="A123" t="s">
        <v>244</v>
      </c>
      <c r="B123" s="1">
        <v>44197</v>
      </c>
      <c r="C123" s="1">
        <v>44244</v>
      </c>
      <c r="D123">
        <v>0</v>
      </c>
      <c r="E123">
        <v>1</v>
      </c>
      <c r="F123">
        <v>0</v>
      </c>
      <c r="G123">
        <v>1</v>
      </c>
      <c r="H123">
        <v>0</v>
      </c>
      <c r="I123">
        <v>0</v>
      </c>
      <c r="J123">
        <v>0</v>
      </c>
      <c r="K123">
        <v>0</v>
      </c>
      <c r="L123">
        <v>0</v>
      </c>
      <c r="M123">
        <v>1</v>
      </c>
      <c r="N123">
        <v>0</v>
      </c>
      <c r="O123">
        <v>1</v>
      </c>
      <c r="P123">
        <v>0</v>
      </c>
      <c r="Q123">
        <v>0</v>
      </c>
      <c r="R123">
        <v>0</v>
      </c>
      <c r="S123">
        <v>0</v>
      </c>
      <c r="T123">
        <v>0</v>
      </c>
      <c r="U123" t="s">
        <v>219</v>
      </c>
      <c r="V123" t="s">
        <v>219</v>
      </c>
      <c r="W123" t="s">
        <v>219</v>
      </c>
      <c r="X123" t="s">
        <v>219</v>
      </c>
      <c r="Y123" t="s">
        <v>219</v>
      </c>
      <c r="Z123" t="s">
        <v>219</v>
      </c>
      <c r="AA123" t="s">
        <v>219</v>
      </c>
      <c r="AB123">
        <v>0</v>
      </c>
      <c r="AC123">
        <v>1</v>
      </c>
      <c r="AD123">
        <v>1</v>
      </c>
      <c r="AE123">
        <v>1</v>
      </c>
      <c r="AF123">
        <v>1</v>
      </c>
      <c r="AG123">
        <v>1</v>
      </c>
      <c r="AH123">
        <v>1</v>
      </c>
      <c r="AI123">
        <v>1</v>
      </c>
      <c r="AJ123">
        <v>1</v>
      </c>
      <c r="AK123">
        <v>1</v>
      </c>
      <c r="AL123">
        <v>0</v>
      </c>
      <c r="AM123">
        <v>1</v>
      </c>
      <c r="AN123">
        <v>1</v>
      </c>
      <c r="AO123">
        <v>0</v>
      </c>
      <c r="AP123">
        <v>0</v>
      </c>
      <c r="AQ123">
        <v>0</v>
      </c>
      <c r="AR123">
        <v>0</v>
      </c>
      <c r="AS123">
        <v>0</v>
      </c>
      <c r="AT123">
        <v>1</v>
      </c>
      <c r="AU123">
        <v>1</v>
      </c>
      <c r="AV123">
        <v>1</v>
      </c>
      <c r="AW123">
        <v>0</v>
      </c>
      <c r="AX123">
        <v>0</v>
      </c>
      <c r="AY123" t="s">
        <v>219</v>
      </c>
      <c r="AZ123" t="s">
        <v>219</v>
      </c>
      <c r="BA123" t="s">
        <v>219</v>
      </c>
      <c r="BB123" t="s">
        <v>219</v>
      </c>
      <c r="BC123" t="s">
        <v>219</v>
      </c>
      <c r="BD123" t="s">
        <v>219</v>
      </c>
      <c r="BE123" t="s">
        <v>219</v>
      </c>
      <c r="BF123" t="s">
        <v>219</v>
      </c>
      <c r="BG123" t="s">
        <v>219</v>
      </c>
      <c r="BH123">
        <v>0</v>
      </c>
      <c r="BI123">
        <v>0</v>
      </c>
      <c r="BJ123" t="s">
        <v>219</v>
      </c>
      <c r="BK123" t="s">
        <v>219</v>
      </c>
      <c r="BL123" t="s">
        <v>219</v>
      </c>
      <c r="BM123" t="s">
        <v>219</v>
      </c>
      <c r="BN123" t="s">
        <v>219</v>
      </c>
      <c r="BO123" t="s">
        <v>219</v>
      </c>
      <c r="BP123">
        <v>0</v>
      </c>
      <c r="BQ123">
        <v>1</v>
      </c>
      <c r="BR123">
        <v>1</v>
      </c>
      <c r="BS123">
        <v>1</v>
      </c>
      <c r="BT123">
        <v>0</v>
      </c>
      <c r="BU123">
        <v>0</v>
      </c>
      <c r="BV123">
        <v>0</v>
      </c>
      <c r="BW123">
        <v>0</v>
      </c>
      <c r="BX123">
        <v>0</v>
      </c>
      <c r="BY123">
        <v>0</v>
      </c>
      <c r="BZ123">
        <v>0</v>
      </c>
      <c r="CA123">
        <v>0</v>
      </c>
      <c r="CB123">
        <v>0</v>
      </c>
      <c r="CC123">
        <v>0</v>
      </c>
      <c r="CD123">
        <v>0</v>
      </c>
      <c r="CE123">
        <v>0</v>
      </c>
      <c r="CF123">
        <v>0</v>
      </c>
      <c r="CG123">
        <v>1</v>
      </c>
      <c r="CH123">
        <v>0</v>
      </c>
      <c r="CI123">
        <v>1</v>
      </c>
      <c r="CJ123" t="s">
        <v>219</v>
      </c>
      <c r="CK123" t="s">
        <v>219</v>
      </c>
      <c r="CL123" t="s">
        <v>219</v>
      </c>
      <c r="CM123" t="s">
        <v>219</v>
      </c>
      <c r="CN123" t="s">
        <v>219</v>
      </c>
      <c r="CO123" t="s">
        <v>219</v>
      </c>
      <c r="CP123" t="s">
        <v>219</v>
      </c>
      <c r="CQ123" t="s">
        <v>219</v>
      </c>
      <c r="CR123" t="s">
        <v>219</v>
      </c>
      <c r="CS123" t="s">
        <v>219</v>
      </c>
      <c r="CT123" t="s">
        <v>219</v>
      </c>
      <c r="CU123" t="s">
        <v>219</v>
      </c>
      <c r="CV123" t="s">
        <v>219</v>
      </c>
      <c r="CW123" t="s">
        <v>219</v>
      </c>
      <c r="CX123" t="s">
        <v>219</v>
      </c>
      <c r="CY123">
        <v>0</v>
      </c>
      <c r="CZ123">
        <v>0</v>
      </c>
      <c r="DA123" t="s">
        <v>219</v>
      </c>
      <c r="DB123" t="s">
        <v>219</v>
      </c>
      <c r="DC123" t="s">
        <v>219</v>
      </c>
      <c r="DD123" t="s">
        <v>219</v>
      </c>
      <c r="DE123" t="s">
        <v>219</v>
      </c>
      <c r="DF123" t="s">
        <v>219</v>
      </c>
      <c r="DG123" t="s">
        <v>219</v>
      </c>
      <c r="DH123">
        <v>0</v>
      </c>
      <c r="DI123">
        <v>0</v>
      </c>
      <c r="DJ123" t="s">
        <v>219</v>
      </c>
      <c r="DK123" t="s">
        <v>219</v>
      </c>
      <c r="DL123" t="s">
        <v>219</v>
      </c>
      <c r="DM123" t="s">
        <v>219</v>
      </c>
      <c r="DN123" t="s">
        <v>219</v>
      </c>
      <c r="DO123" t="s">
        <v>219</v>
      </c>
      <c r="DP123" t="s">
        <v>219</v>
      </c>
      <c r="DQ123" t="s">
        <v>219</v>
      </c>
      <c r="DR123" t="s">
        <v>219</v>
      </c>
      <c r="DS123">
        <v>0</v>
      </c>
      <c r="DT123">
        <v>0</v>
      </c>
      <c r="DU123" t="s">
        <v>219</v>
      </c>
      <c r="DV123" t="s">
        <v>219</v>
      </c>
      <c r="DW123" t="s">
        <v>219</v>
      </c>
      <c r="DX123" t="s">
        <v>219</v>
      </c>
      <c r="DY123" t="s">
        <v>219</v>
      </c>
      <c r="DZ123" t="s">
        <v>219</v>
      </c>
      <c r="EA123" t="s">
        <v>219</v>
      </c>
      <c r="EB123" t="s">
        <v>219</v>
      </c>
      <c r="EC123" t="s">
        <v>219</v>
      </c>
      <c r="ED123">
        <v>0</v>
      </c>
      <c r="EE123" t="s">
        <v>219</v>
      </c>
      <c r="EF123" t="s">
        <v>219</v>
      </c>
      <c r="EG123" t="s">
        <v>219</v>
      </c>
      <c r="EH123" t="s">
        <v>219</v>
      </c>
      <c r="EI123" t="s">
        <v>219</v>
      </c>
      <c r="EJ123">
        <v>0</v>
      </c>
      <c r="EK123" t="s">
        <v>219</v>
      </c>
      <c r="EL123" t="s">
        <v>219</v>
      </c>
      <c r="EM123" t="s">
        <v>219</v>
      </c>
      <c r="EN123" t="s">
        <v>219</v>
      </c>
      <c r="EO123" t="s">
        <v>219</v>
      </c>
      <c r="EP123">
        <v>1</v>
      </c>
      <c r="EQ123">
        <v>0</v>
      </c>
      <c r="ER123">
        <v>1</v>
      </c>
      <c r="ES123">
        <v>1</v>
      </c>
      <c r="ET123">
        <v>1</v>
      </c>
      <c r="EU123">
        <v>1</v>
      </c>
      <c r="EV123">
        <v>0</v>
      </c>
      <c r="EW123" t="s">
        <v>219</v>
      </c>
      <c r="EX123" t="s">
        <v>219</v>
      </c>
      <c r="EY123" t="s">
        <v>219</v>
      </c>
      <c r="EZ123" t="s">
        <v>219</v>
      </c>
      <c r="FA123" t="s">
        <v>219</v>
      </c>
      <c r="FB123" t="s">
        <v>219</v>
      </c>
      <c r="FC123">
        <v>1</v>
      </c>
      <c r="FD123">
        <v>0</v>
      </c>
      <c r="FE123">
        <v>1</v>
      </c>
      <c r="FF123">
        <v>1</v>
      </c>
      <c r="FG123">
        <v>0</v>
      </c>
      <c r="FH123" t="s">
        <v>219</v>
      </c>
      <c r="FI123" t="s">
        <v>219</v>
      </c>
      <c r="FJ123" t="s">
        <v>219</v>
      </c>
      <c r="FK123" t="s">
        <v>219</v>
      </c>
      <c r="FL123" t="s">
        <v>219</v>
      </c>
      <c r="FM123" t="s">
        <v>219</v>
      </c>
      <c r="FN123">
        <v>0</v>
      </c>
      <c r="FO123">
        <v>0</v>
      </c>
      <c r="FP123" t="s">
        <v>219</v>
      </c>
      <c r="FQ123" t="s">
        <v>219</v>
      </c>
      <c r="FR123" t="s">
        <v>219</v>
      </c>
      <c r="FS123" t="s">
        <v>219</v>
      </c>
      <c r="FT123" t="s">
        <v>219</v>
      </c>
      <c r="FU123" t="s">
        <v>219</v>
      </c>
      <c r="FV123" t="s">
        <v>219</v>
      </c>
      <c r="FW123" t="s">
        <v>219</v>
      </c>
      <c r="FX123" t="s">
        <v>219</v>
      </c>
      <c r="FY123">
        <v>0</v>
      </c>
      <c r="FZ123">
        <v>0</v>
      </c>
      <c r="GA123" t="s">
        <v>219</v>
      </c>
      <c r="GB123" t="s">
        <v>219</v>
      </c>
      <c r="GC123" t="s">
        <v>219</v>
      </c>
      <c r="GD123" t="s">
        <v>219</v>
      </c>
      <c r="GE123" t="s">
        <v>219</v>
      </c>
      <c r="GF123" t="s">
        <v>219</v>
      </c>
      <c r="GG123" t="s">
        <v>219</v>
      </c>
      <c r="GH123" t="s">
        <v>219</v>
      </c>
      <c r="GI123" t="s">
        <v>219</v>
      </c>
      <c r="GJ123" t="s">
        <v>219</v>
      </c>
      <c r="GK123" t="s">
        <v>219</v>
      </c>
      <c r="GL123" t="s">
        <v>219</v>
      </c>
      <c r="GM123" t="s">
        <v>219</v>
      </c>
      <c r="GN123" t="s">
        <v>219</v>
      </c>
      <c r="GO123" t="s">
        <v>219</v>
      </c>
      <c r="GP123" t="s">
        <v>219</v>
      </c>
      <c r="GQ123" t="s">
        <v>219</v>
      </c>
      <c r="GR123" t="s">
        <v>219</v>
      </c>
      <c r="GS123" t="s">
        <v>219</v>
      </c>
      <c r="GT123" t="s">
        <v>219</v>
      </c>
      <c r="GU123" t="s">
        <v>219</v>
      </c>
      <c r="GV123" t="s">
        <v>219</v>
      </c>
      <c r="GW123" t="s">
        <v>219</v>
      </c>
      <c r="GX123" t="s">
        <v>219</v>
      </c>
      <c r="GY123" t="s">
        <v>219</v>
      </c>
      <c r="GZ123" t="s">
        <v>219</v>
      </c>
      <c r="HA123" t="s">
        <v>219</v>
      </c>
      <c r="HB123" t="s">
        <v>219</v>
      </c>
      <c r="HC123" t="s">
        <v>219</v>
      </c>
      <c r="HD123" t="s">
        <v>219</v>
      </c>
      <c r="HE123" t="s">
        <v>219</v>
      </c>
      <c r="HF123" t="s">
        <v>219</v>
      </c>
      <c r="HG123" t="s">
        <v>219</v>
      </c>
      <c r="HH123" t="s">
        <v>219</v>
      </c>
      <c r="HI123" t="s">
        <v>219</v>
      </c>
      <c r="HJ123">
        <v>0</v>
      </c>
    </row>
    <row r="124" spans="1:218">
      <c r="A124" t="s">
        <v>244</v>
      </c>
      <c r="B124" s="1">
        <v>44245</v>
      </c>
      <c r="C124" s="1">
        <v>44308</v>
      </c>
      <c r="D124">
        <v>0</v>
      </c>
      <c r="E124">
        <v>1</v>
      </c>
      <c r="F124">
        <v>0</v>
      </c>
      <c r="G124">
        <v>1</v>
      </c>
      <c r="H124">
        <v>0</v>
      </c>
      <c r="I124">
        <v>0</v>
      </c>
      <c r="J124">
        <v>0</v>
      </c>
      <c r="K124">
        <v>0</v>
      </c>
      <c r="L124">
        <v>0</v>
      </c>
      <c r="M124">
        <v>1</v>
      </c>
      <c r="N124">
        <v>0</v>
      </c>
      <c r="O124">
        <v>1</v>
      </c>
      <c r="P124">
        <v>0</v>
      </c>
      <c r="Q124">
        <v>0</v>
      </c>
      <c r="R124">
        <v>0</v>
      </c>
      <c r="S124">
        <v>0</v>
      </c>
      <c r="T124">
        <v>0</v>
      </c>
      <c r="U124" t="s">
        <v>219</v>
      </c>
      <c r="V124" t="s">
        <v>219</v>
      </c>
      <c r="W124" t="s">
        <v>219</v>
      </c>
      <c r="X124" t="s">
        <v>219</v>
      </c>
      <c r="Y124" t="s">
        <v>219</v>
      </c>
      <c r="Z124" t="s">
        <v>219</v>
      </c>
      <c r="AA124" t="s">
        <v>219</v>
      </c>
      <c r="AB124">
        <v>0</v>
      </c>
      <c r="AC124">
        <v>1</v>
      </c>
      <c r="AD124">
        <v>1</v>
      </c>
      <c r="AE124">
        <v>1</v>
      </c>
      <c r="AF124">
        <v>1</v>
      </c>
      <c r="AG124">
        <v>1</v>
      </c>
      <c r="AH124">
        <v>1</v>
      </c>
      <c r="AI124">
        <v>1</v>
      </c>
      <c r="AJ124">
        <v>1</v>
      </c>
      <c r="AK124">
        <v>1</v>
      </c>
      <c r="AL124">
        <v>0</v>
      </c>
      <c r="AM124">
        <v>1</v>
      </c>
      <c r="AN124">
        <v>1</v>
      </c>
      <c r="AO124">
        <v>0</v>
      </c>
      <c r="AP124">
        <v>0</v>
      </c>
      <c r="AQ124">
        <v>0</v>
      </c>
      <c r="AR124">
        <v>0</v>
      </c>
      <c r="AS124">
        <v>0</v>
      </c>
      <c r="AT124">
        <v>1</v>
      </c>
      <c r="AU124">
        <v>1</v>
      </c>
      <c r="AV124">
        <v>1</v>
      </c>
      <c r="AW124">
        <v>0</v>
      </c>
      <c r="AX124">
        <v>0</v>
      </c>
      <c r="AY124" t="s">
        <v>219</v>
      </c>
      <c r="AZ124" t="s">
        <v>219</v>
      </c>
      <c r="BA124" t="s">
        <v>219</v>
      </c>
      <c r="BB124" t="s">
        <v>219</v>
      </c>
      <c r="BC124" t="s">
        <v>219</v>
      </c>
      <c r="BD124" t="s">
        <v>219</v>
      </c>
      <c r="BE124" t="s">
        <v>219</v>
      </c>
      <c r="BF124" t="s">
        <v>219</v>
      </c>
      <c r="BG124" t="s">
        <v>219</v>
      </c>
      <c r="BH124">
        <v>0</v>
      </c>
      <c r="BI124">
        <v>0</v>
      </c>
      <c r="BJ124" t="s">
        <v>219</v>
      </c>
      <c r="BK124" t="s">
        <v>219</v>
      </c>
      <c r="BL124" t="s">
        <v>219</v>
      </c>
      <c r="BM124" t="s">
        <v>219</v>
      </c>
      <c r="BN124" t="s">
        <v>219</v>
      </c>
      <c r="BO124" t="s">
        <v>219</v>
      </c>
      <c r="BP124">
        <v>0</v>
      </c>
      <c r="BQ124">
        <v>1</v>
      </c>
      <c r="BR124">
        <v>1</v>
      </c>
      <c r="BS124">
        <v>1</v>
      </c>
      <c r="BT124">
        <v>0</v>
      </c>
      <c r="BU124">
        <v>0</v>
      </c>
      <c r="BV124">
        <v>0</v>
      </c>
      <c r="BW124">
        <v>0</v>
      </c>
      <c r="BX124">
        <v>0</v>
      </c>
      <c r="BY124">
        <v>0</v>
      </c>
      <c r="BZ124">
        <v>0</v>
      </c>
      <c r="CA124">
        <v>0</v>
      </c>
      <c r="CB124">
        <v>0</v>
      </c>
      <c r="CC124">
        <v>0</v>
      </c>
      <c r="CD124">
        <v>0</v>
      </c>
      <c r="CE124">
        <v>0</v>
      </c>
      <c r="CF124">
        <v>0</v>
      </c>
      <c r="CG124">
        <v>1</v>
      </c>
      <c r="CH124">
        <v>0</v>
      </c>
      <c r="CI124">
        <v>1</v>
      </c>
      <c r="CJ124" t="s">
        <v>219</v>
      </c>
      <c r="CK124" t="s">
        <v>219</v>
      </c>
      <c r="CL124" t="s">
        <v>219</v>
      </c>
      <c r="CM124" t="s">
        <v>219</v>
      </c>
      <c r="CN124" t="s">
        <v>219</v>
      </c>
      <c r="CO124" t="s">
        <v>219</v>
      </c>
      <c r="CP124" t="s">
        <v>219</v>
      </c>
      <c r="CQ124" t="s">
        <v>219</v>
      </c>
      <c r="CR124" t="s">
        <v>219</v>
      </c>
      <c r="CS124" t="s">
        <v>219</v>
      </c>
      <c r="CT124" t="s">
        <v>219</v>
      </c>
      <c r="CU124" t="s">
        <v>219</v>
      </c>
      <c r="CV124" t="s">
        <v>219</v>
      </c>
      <c r="CW124" t="s">
        <v>219</v>
      </c>
      <c r="CX124" t="s">
        <v>219</v>
      </c>
      <c r="CY124">
        <v>0</v>
      </c>
      <c r="CZ124">
        <v>0</v>
      </c>
      <c r="DA124" t="s">
        <v>219</v>
      </c>
      <c r="DB124" t="s">
        <v>219</v>
      </c>
      <c r="DC124" t="s">
        <v>219</v>
      </c>
      <c r="DD124" t="s">
        <v>219</v>
      </c>
      <c r="DE124" t="s">
        <v>219</v>
      </c>
      <c r="DF124" t="s">
        <v>219</v>
      </c>
      <c r="DG124" t="s">
        <v>219</v>
      </c>
      <c r="DH124">
        <v>0</v>
      </c>
      <c r="DI124">
        <v>0</v>
      </c>
      <c r="DJ124" t="s">
        <v>219</v>
      </c>
      <c r="DK124" t="s">
        <v>219</v>
      </c>
      <c r="DL124" t="s">
        <v>219</v>
      </c>
      <c r="DM124" t="s">
        <v>219</v>
      </c>
      <c r="DN124" t="s">
        <v>219</v>
      </c>
      <c r="DO124" t="s">
        <v>219</v>
      </c>
      <c r="DP124" t="s">
        <v>219</v>
      </c>
      <c r="DQ124" t="s">
        <v>219</v>
      </c>
      <c r="DR124" t="s">
        <v>219</v>
      </c>
      <c r="DS124">
        <v>0</v>
      </c>
      <c r="DT124">
        <v>0</v>
      </c>
      <c r="DU124" t="s">
        <v>219</v>
      </c>
      <c r="DV124" t="s">
        <v>219</v>
      </c>
      <c r="DW124" t="s">
        <v>219</v>
      </c>
      <c r="DX124" t="s">
        <v>219</v>
      </c>
      <c r="DY124" t="s">
        <v>219</v>
      </c>
      <c r="DZ124" t="s">
        <v>219</v>
      </c>
      <c r="EA124" t="s">
        <v>219</v>
      </c>
      <c r="EB124" t="s">
        <v>219</v>
      </c>
      <c r="EC124" t="s">
        <v>219</v>
      </c>
      <c r="ED124">
        <v>0</v>
      </c>
      <c r="EE124" t="s">
        <v>219</v>
      </c>
      <c r="EF124" t="s">
        <v>219</v>
      </c>
      <c r="EG124" t="s">
        <v>219</v>
      </c>
      <c r="EH124" t="s">
        <v>219</v>
      </c>
      <c r="EI124" t="s">
        <v>219</v>
      </c>
      <c r="EJ124">
        <v>0</v>
      </c>
      <c r="EK124" t="s">
        <v>219</v>
      </c>
      <c r="EL124" t="s">
        <v>219</v>
      </c>
      <c r="EM124" t="s">
        <v>219</v>
      </c>
      <c r="EN124" t="s">
        <v>219</v>
      </c>
      <c r="EO124" t="s">
        <v>219</v>
      </c>
      <c r="EP124">
        <v>1</v>
      </c>
      <c r="EQ124">
        <v>0</v>
      </c>
      <c r="ER124">
        <v>1</v>
      </c>
      <c r="ES124">
        <v>1</v>
      </c>
      <c r="ET124">
        <v>1</v>
      </c>
      <c r="EU124">
        <v>1</v>
      </c>
      <c r="EV124">
        <v>0</v>
      </c>
      <c r="EW124" t="s">
        <v>219</v>
      </c>
      <c r="EX124" t="s">
        <v>219</v>
      </c>
      <c r="EY124" t="s">
        <v>219</v>
      </c>
      <c r="EZ124" t="s">
        <v>219</v>
      </c>
      <c r="FA124" t="s">
        <v>219</v>
      </c>
      <c r="FB124" t="s">
        <v>219</v>
      </c>
      <c r="FC124">
        <v>1</v>
      </c>
      <c r="FD124">
        <v>0</v>
      </c>
      <c r="FE124">
        <v>1</v>
      </c>
      <c r="FF124">
        <v>1</v>
      </c>
      <c r="FG124">
        <v>0</v>
      </c>
      <c r="FH124" t="s">
        <v>219</v>
      </c>
      <c r="FI124" t="s">
        <v>219</v>
      </c>
      <c r="FJ124" t="s">
        <v>219</v>
      </c>
      <c r="FK124" t="s">
        <v>219</v>
      </c>
      <c r="FL124" t="s">
        <v>219</v>
      </c>
      <c r="FM124" t="s">
        <v>219</v>
      </c>
      <c r="FN124">
        <v>0</v>
      </c>
      <c r="FO124">
        <v>0</v>
      </c>
      <c r="FP124" t="s">
        <v>219</v>
      </c>
      <c r="FQ124" t="s">
        <v>219</v>
      </c>
      <c r="FR124" t="s">
        <v>219</v>
      </c>
      <c r="FS124" t="s">
        <v>219</v>
      </c>
      <c r="FT124" t="s">
        <v>219</v>
      </c>
      <c r="FU124" t="s">
        <v>219</v>
      </c>
      <c r="FV124" t="s">
        <v>219</v>
      </c>
      <c r="FW124" t="s">
        <v>219</v>
      </c>
      <c r="FX124" t="s">
        <v>219</v>
      </c>
      <c r="FY124">
        <v>0</v>
      </c>
      <c r="FZ124">
        <v>0</v>
      </c>
      <c r="GA124" t="s">
        <v>219</v>
      </c>
      <c r="GB124" t="s">
        <v>219</v>
      </c>
      <c r="GC124" t="s">
        <v>219</v>
      </c>
      <c r="GD124" t="s">
        <v>219</v>
      </c>
      <c r="GE124" t="s">
        <v>219</v>
      </c>
      <c r="GF124" t="s">
        <v>219</v>
      </c>
      <c r="GG124" t="s">
        <v>219</v>
      </c>
      <c r="GH124" t="s">
        <v>219</v>
      </c>
      <c r="GI124" t="s">
        <v>219</v>
      </c>
      <c r="GJ124" t="s">
        <v>219</v>
      </c>
      <c r="GK124" t="s">
        <v>219</v>
      </c>
      <c r="GL124" t="s">
        <v>219</v>
      </c>
      <c r="GM124" t="s">
        <v>219</v>
      </c>
      <c r="GN124" t="s">
        <v>219</v>
      </c>
      <c r="GO124" t="s">
        <v>219</v>
      </c>
      <c r="GP124" t="s">
        <v>219</v>
      </c>
      <c r="GQ124" t="s">
        <v>219</v>
      </c>
      <c r="GR124" t="s">
        <v>219</v>
      </c>
      <c r="GS124" t="s">
        <v>219</v>
      </c>
      <c r="GT124" t="s">
        <v>219</v>
      </c>
      <c r="GU124" t="s">
        <v>219</v>
      </c>
      <c r="GV124" t="s">
        <v>219</v>
      </c>
      <c r="GW124" t="s">
        <v>219</v>
      </c>
      <c r="GX124" t="s">
        <v>219</v>
      </c>
      <c r="GY124" t="s">
        <v>219</v>
      </c>
      <c r="GZ124" t="s">
        <v>219</v>
      </c>
      <c r="HA124" t="s">
        <v>219</v>
      </c>
      <c r="HB124" t="s">
        <v>219</v>
      </c>
      <c r="HC124" t="s">
        <v>219</v>
      </c>
      <c r="HD124" t="s">
        <v>219</v>
      </c>
      <c r="HE124" t="s">
        <v>219</v>
      </c>
      <c r="HF124" t="s">
        <v>219</v>
      </c>
      <c r="HG124" t="s">
        <v>219</v>
      </c>
      <c r="HH124" t="s">
        <v>219</v>
      </c>
      <c r="HI124" t="s">
        <v>219</v>
      </c>
      <c r="HJ124">
        <v>0</v>
      </c>
    </row>
    <row r="125" spans="1:218">
      <c r="A125" t="s">
        <v>244</v>
      </c>
      <c r="B125" s="1">
        <v>44309</v>
      </c>
      <c r="C125" s="1">
        <v>44314</v>
      </c>
      <c r="D125">
        <v>0</v>
      </c>
      <c r="E125">
        <v>1</v>
      </c>
      <c r="F125">
        <v>0</v>
      </c>
      <c r="G125">
        <v>1</v>
      </c>
      <c r="H125">
        <v>0</v>
      </c>
      <c r="I125">
        <v>0</v>
      </c>
      <c r="J125">
        <v>0</v>
      </c>
      <c r="K125">
        <v>0</v>
      </c>
      <c r="L125">
        <v>0</v>
      </c>
      <c r="M125">
        <v>1</v>
      </c>
      <c r="N125">
        <v>0</v>
      </c>
      <c r="O125">
        <v>1</v>
      </c>
      <c r="P125">
        <v>0</v>
      </c>
      <c r="Q125">
        <v>0</v>
      </c>
      <c r="R125">
        <v>0</v>
      </c>
      <c r="S125">
        <v>0</v>
      </c>
      <c r="T125">
        <v>0</v>
      </c>
      <c r="U125" t="s">
        <v>219</v>
      </c>
      <c r="V125" t="s">
        <v>219</v>
      </c>
      <c r="W125" t="s">
        <v>219</v>
      </c>
      <c r="X125" t="s">
        <v>219</v>
      </c>
      <c r="Y125" t="s">
        <v>219</v>
      </c>
      <c r="Z125" t="s">
        <v>219</v>
      </c>
      <c r="AA125" t="s">
        <v>219</v>
      </c>
      <c r="AB125">
        <v>0</v>
      </c>
      <c r="AC125">
        <v>1</v>
      </c>
      <c r="AD125">
        <v>1</v>
      </c>
      <c r="AE125">
        <v>1</v>
      </c>
      <c r="AF125">
        <v>1</v>
      </c>
      <c r="AG125">
        <v>1</v>
      </c>
      <c r="AH125">
        <v>1</v>
      </c>
      <c r="AI125">
        <v>1</v>
      </c>
      <c r="AJ125">
        <v>1</v>
      </c>
      <c r="AK125">
        <v>1</v>
      </c>
      <c r="AL125">
        <v>0</v>
      </c>
      <c r="AM125">
        <v>1</v>
      </c>
      <c r="AN125">
        <v>1</v>
      </c>
      <c r="AO125">
        <v>0</v>
      </c>
      <c r="AP125">
        <v>0</v>
      </c>
      <c r="AQ125">
        <v>0</v>
      </c>
      <c r="AR125">
        <v>0</v>
      </c>
      <c r="AS125">
        <v>1</v>
      </c>
      <c r="AT125">
        <v>1</v>
      </c>
      <c r="AU125">
        <v>1</v>
      </c>
      <c r="AV125">
        <v>1</v>
      </c>
      <c r="AW125">
        <v>0</v>
      </c>
      <c r="AX125">
        <v>0</v>
      </c>
      <c r="AY125" t="s">
        <v>219</v>
      </c>
      <c r="AZ125" t="s">
        <v>219</v>
      </c>
      <c r="BA125" t="s">
        <v>219</v>
      </c>
      <c r="BB125" t="s">
        <v>219</v>
      </c>
      <c r="BC125" t="s">
        <v>219</v>
      </c>
      <c r="BD125" t="s">
        <v>219</v>
      </c>
      <c r="BE125" t="s">
        <v>219</v>
      </c>
      <c r="BF125" t="s">
        <v>219</v>
      </c>
      <c r="BG125" t="s">
        <v>219</v>
      </c>
      <c r="BH125">
        <v>0</v>
      </c>
      <c r="BI125">
        <v>0</v>
      </c>
      <c r="BJ125" t="s">
        <v>219</v>
      </c>
      <c r="BK125" t="s">
        <v>219</v>
      </c>
      <c r="BL125" t="s">
        <v>219</v>
      </c>
      <c r="BM125" t="s">
        <v>219</v>
      </c>
      <c r="BN125" t="s">
        <v>219</v>
      </c>
      <c r="BO125" t="s">
        <v>219</v>
      </c>
      <c r="BP125">
        <v>0</v>
      </c>
      <c r="BQ125">
        <v>1</v>
      </c>
      <c r="BR125">
        <v>1</v>
      </c>
      <c r="BS125">
        <v>1</v>
      </c>
      <c r="BT125">
        <v>0</v>
      </c>
      <c r="BU125">
        <v>0</v>
      </c>
      <c r="BV125">
        <v>0</v>
      </c>
      <c r="BW125">
        <v>0</v>
      </c>
      <c r="BX125">
        <v>0</v>
      </c>
      <c r="BY125">
        <v>0</v>
      </c>
      <c r="BZ125">
        <v>0</v>
      </c>
      <c r="CA125">
        <v>0</v>
      </c>
      <c r="CB125">
        <v>0</v>
      </c>
      <c r="CC125">
        <v>0</v>
      </c>
      <c r="CD125">
        <v>0</v>
      </c>
      <c r="CE125">
        <v>0</v>
      </c>
      <c r="CF125">
        <v>0</v>
      </c>
      <c r="CG125">
        <v>1</v>
      </c>
      <c r="CH125">
        <v>0</v>
      </c>
      <c r="CI125">
        <v>1</v>
      </c>
      <c r="CJ125" t="s">
        <v>219</v>
      </c>
      <c r="CK125" t="s">
        <v>219</v>
      </c>
      <c r="CL125" t="s">
        <v>219</v>
      </c>
      <c r="CM125" t="s">
        <v>219</v>
      </c>
      <c r="CN125" t="s">
        <v>219</v>
      </c>
      <c r="CO125" t="s">
        <v>219</v>
      </c>
      <c r="CP125" t="s">
        <v>219</v>
      </c>
      <c r="CQ125" t="s">
        <v>219</v>
      </c>
      <c r="CR125" t="s">
        <v>219</v>
      </c>
      <c r="CS125" t="s">
        <v>219</v>
      </c>
      <c r="CT125" t="s">
        <v>219</v>
      </c>
      <c r="CU125" t="s">
        <v>219</v>
      </c>
      <c r="CV125" t="s">
        <v>219</v>
      </c>
      <c r="CW125" t="s">
        <v>219</v>
      </c>
      <c r="CX125" t="s">
        <v>219</v>
      </c>
      <c r="CY125">
        <v>0</v>
      </c>
      <c r="CZ125">
        <v>0</v>
      </c>
      <c r="DA125" t="s">
        <v>219</v>
      </c>
      <c r="DB125" t="s">
        <v>219</v>
      </c>
      <c r="DC125" t="s">
        <v>219</v>
      </c>
      <c r="DD125" t="s">
        <v>219</v>
      </c>
      <c r="DE125" t="s">
        <v>219</v>
      </c>
      <c r="DF125" t="s">
        <v>219</v>
      </c>
      <c r="DG125" t="s">
        <v>219</v>
      </c>
      <c r="DH125">
        <v>0</v>
      </c>
      <c r="DI125">
        <v>0</v>
      </c>
      <c r="DJ125" t="s">
        <v>219</v>
      </c>
      <c r="DK125" t="s">
        <v>219</v>
      </c>
      <c r="DL125" t="s">
        <v>219</v>
      </c>
      <c r="DM125" t="s">
        <v>219</v>
      </c>
      <c r="DN125" t="s">
        <v>219</v>
      </c>
      <c r="DO125" t="s">
        <v>219</v>
      </c>
      <c r="DP125" t="s">
        <v>219</v>
      </c>
      <c r="DQ125" t="s">
        <v>219</v>
      </c>
      <c r="DR125" t="s">
        <v>219</v>
      </c>
      <c r="DS125">
        <v>0</v>
      </c>
      <c r="DT125">
        <v>0</v>
      </c>
      <c r="DU125" t="s">
        <v>219</v>
      </c>
      <c r="DV125" t="s">
        <v>219</v>
      </c>
      <c r="DW125" t="s">
        <v>219</v>
      </c>
      <c r="DX125" t="s">
        <v>219</v>
      </c>
      <c r="DY125" t="s">
        <v>219</v>
      </c>
      <c r="DZ125" t="s">
        <v>219</v>
      </c>
      <c r="EA125" t="s">
        <v>219</v>
      </c>
      <c r="EB125" t="s">
        <v>219</v>
      </c>
      <c r="EC125" t="s">
        <v>219</v>
      </c>
      <c r="ED125">
        <v>0</v>
      </c>
      <c r="EE125" t="s">
        <v>219</v>
      </c>
      <c r="EF125" t="s">
        <v>219</v>
      </c>
      <c r="EG125" t="s">
        <v>219</v>
      </c>
      <c r="EH125" t="s">
        <v>219</v>
      </c>
      <c r="EI125" t="s">
        <v>219</v>
      </c>
      <c r="EJ125">
        <v>0</v>
      </c>
      <c r="EK125" t="s">
        <v>219</v>
      </c>
      <c r="EL125" t="s">
        <v>219</v>
      </c>
      <c r="EM125" t="s">
        <v>219</v>
      </c>
      <c r="EN125" t="s">
        <v>219</v>
      </c>
      <c r="EO125" t="s">
        <v>219</v>
      </c>
      <c r="EP125">
        <v>1</v>
      </c>
      <c r="EQ125">
        <v>0</v>
      </c>
      <c r="ER125">
        <v>1</v>
      </c>
      <c r="ES125">
        <v>1</v>
      </c>
      <c r="ET125">
        <v>1</v>
      </c>
      <c r="EU125">
        <v>1</v>
      </c>
      <c r="EV125">
        <v>0</v>
      </c>
      <c r="EW125" t="s">
        <v>219</v>
      </c>
      <c r="EX125" t="s">
        <v>219</v>
      </c>
      <c r="EY125" t="s">
        <v>219</v>
      </c>
      <c r="EZ125" t="s">
        <v>219</v>
      </c>
      <c r="FA125" t="s">
        <v>219</v>
      </c>
      <c r="FB125" t="s">
        <v>219</v>
      </c>
      <c r="FC125">
        <v>1</v>
      </c>
      <c r="FD125">
        <v>0</v>
      </c>
      <c r="FE125">
        <v>1</v>
      </c>
      <c r="FF125">
        <v>1</v>
      </c>
      <c r="FG125">
        <v>0</v>
      </c>
      <c r="FH125" t="s">
        <v>219</v>
      </c>
      <c r="FI125" t="s">
        <v>219</v>
      </c>
      <c r="FJ125" t="s">
        <v>219</v>
      </c>
      <c r="FK125" t="s">
        <v>219</v>
      </c>
      <c r="FL125" t="s">
        <v>219</v>
      </c>
      <c r="FM125" t="s">
        <v>219</v>
      </c>
      <c r="FN125">
        <v>0</v>
      </c>
      <c r="FO125">
        <v>0</v>
      </c>
      <c r="FP125" t="s">
        <v>219</v>
      </c>
      <c r="FQ125" t="s">
        <v>219</v>
      </c>
      <c r="FR125" t="s">
        <v>219</v>
      </c>
      <c r="FS125" t="s">
        <v>219</v>
      </c>
      <c r="FT125" t="s">
        <v>219</v>
      </c>
      <c r="FU125" t="s">
        <v>219</v>
      </c>
      <c r="FV125" t="s">
        <v>219</v>
      </c>
      <c r="FW125" t="s">
        <v>219</v>
      </c>
      <c r="FX125" t="s">
        <v>219</v>
      </c>
      <c r="FY125">
        <v>0</v>
      </c>
      <c r="FZ125">
        <v>0</v>
      </c>
      <c r="GA125" t="s">
        <v>219</v>
      </c>
      <c r="GB125" t="s">
        <v>219</v>
      </c>
      <c r="GC125" t="s">
        <v>219</v>
      </c>
      <c r="GD125" t="s">
        <v>219</v>
      </c>
      <c r="GE125" t="s">
        <v>219</v>
      </c>
      <c r="GF125" t="s">
        <v>219</v>
      </c>
      <c r="GG125" t="s">
        <v>219</v>
      </c>
      <c r="GH125" t="s">
        <v>219</v>
      </c>
      <c r="GI125" t="s">
        <v>219</v>
      </c>
      <c r="GJ125" t="s">
        <v>219</v>
      </c>
      <c r="GK125" t="s">
        <v>219</v>
      </c>
      <c r="GL125" t="s">
        <v>219</v>
      </c>
      <c r="GM125" t="s">
        <v>219</v>
      </c>
      <c r="GN125" t="s">
        <v>219</v>
      </c>
      <c r="GO125" t="s">
        <v>219</v>
      </c>
      <c r="GP125" t="s">
        <v>219</v>
      </c>
      <c r="GQ125" t="s">
        <v>219</v>
      </c>
      <c r="GR125" t="s">
        <v>219</v>
      </c>
      <c r="GS125" t="s">
        <v>219</v>
      </c>
      <c r="GT125" t="s">
        <v>219</v>
      </c>
      <c r="GU125" t="s">
        <v>219</v>
      </c>
      <c r="GV125" t="s">
        <v>219</v>
      </c>
      <c r="GW125" t="s">
        <v>219</v>
      </c>
      <c r="GX125" t="s">
        <v>219</v>
      </c>
      <c r="GY125" t="s">
        <v>219</v>
      </c>
      <c r="GZ125" t="s">
        <v>219</v>
      </c>
      <c r="HA125" t="s">
        <v>219</v>
      </c>
      <c r="HB125" t="s">
        <v>219</v>
      </c>
      <c r="HC125" t="s">
        <v>219</v>
      </c>
      <c r="HD125" t="s">
        <v>219</v>
      </c>
      <c r="HE125" t="s">
        <v>219</v>
      </c>
      <c r="HF125" t="s">
        <v>219</v>
      </c>
      <c r="HG125" t="s">
        <v>219</v>
      </c>
      <c r="HH125" t="s">
        <v>219</v>
      </c>
      <c r="HI125" t="s">
        <v>219</v>
      </c>
      <c r="HJ125">
        <v>0</v>
      </c>
    </row>
    <row r="126" spans="1:218">
      <c r="A126" t="s">
        <v>244</v>
      </c>
      <c r="B126" s="1">
        <v>44315</v>
      </c>
      <c r="C126" s="1">
        <v>44315</v>
      </c>
      <c r="D126">
        <v>0</v>
      </c>
      <c r="E126">
        <v>1</v>
      </c>
      <c r="F126">
        <v>0</v>
      </c>
      <c r="G126">
        <v>1</v>
      </c>
      <c r="H126">
        <v>1</v>
      </c>
      <c r="I126">
        <v>0</v>
      </c>
      <c r="J126">
        <v>0</v>
      </c>
      <c r="K126">
        <v>0</v>
      </c>
      <c r="L126">
        <v>0</v>
      </c>
      <c r="M126">
        <v>1</v>
      </c>
      <c r="N126">
        <v>0</v>
      </c>
      <c r="O126">
        <v>1</v>
      </c>
      <c r="P126">
        <v>0</v>
      </c>
      <c r="Q126">
        <v>0</v>
      </c>
      <c r="R126">
        <v>0</v>
      </c>
      <c r="S126">
        <v>0</v>
      </c>
      <c r="T126">
        <v>0</v>
      </c>
      <c r="U126" t="s">
        <v>219</v>
      </c>
      <c r="V126" t="s">
        <v>219</v>
      </c>
      <c r="W126" t="s">
        <v>219</v>
      </c>
      <c r="X126" t="s">
        <v>219</v>
      </c>
      <c r="Y126" t="s">
        <v>219</v>
      </c>
      <c r="Z126" t="s">
        <v>219</v>
      </c>
      <c r="AA126" t="s">
        <v>219</v>
      </c>
      <c r="AB126">
        <v>0</v>
      </c>
      <c r="AC126">
        <v>1</v>
      </c>
      <c r="AD126">
        <v>1</v>
      </c>
      <c r="AE126">
        <v>1</v>
      </c>
      <c r="AF126">
        <v>1</v>
      </c>
      <c r="AG126">
        <v>1</v>
      </c>
      <c r="AH126">
        <v>1</v>
      </c>
      <c r="AI126">
        <v>1</v>
      </c>
      <c r="AJ126">
        <v>1</v>
      </c>
      <c r="AK126">
        <v>1</v>
      </c>
      <c r="AL126">
        <v>0</v>
      </c>
      <c r="AM126">
        <v>1</v>
      </c>
      <c r="AN126">
        <v>1</v>
      </c>
      <c r="AO126">
        <v>0</v>
      </c>
      <c r="AP126">
        <v>0</v>
      </c>
      <c r="AQ126">
        <v>0</v>
      </c>
      <c r="AR126">
        <v>0</v>
      </c>
      <c r="AS126">
        <v>1</v>
      </c>
      <c r="AT126">
        <v>1</v>
      </c>
      <c r="AU126">
        <v>1</v>
      </c>
      <c r="AV126">
        <v>1</v>
      </c>
      <c r="AW126">
        <v>0</v>
      </c>
      <c r="AX126">
        <v>0</v>
      </c>
      <c r="AY126" t="s">
        <v>219</v>
      </c>
      <c r="AZ126" t="s">
        <v>219</v>
      </c>
      <c r="BA126" t="s">
        <v>219</v>
      </c>
      <c r="BB126" t="s">
        <v>219</v>
      </c>
      <c r="BC126" t="s">
        <v>219</v>
      </c>
      <c r="BD126" t="s">
        <v>219</v>
      </c>
      <c r="BE126" t="s">
        <v>219</v>
      </c>
      <c r="BF126" t="s">
        <v>219</v>
      </c>
      <c r="BG126" t="s">
        <v>219</v>
      </c>
      <c r="BH126">
        <v>0</v>
      </c>
      <c r="BI126">
        <v>0</v>
      </c>
      <c r="BJ126" t="s">
        <v>219</v>
      </c>
      <c r="BK126" t="s">
        <v>219</v>
      </c>
      <c r="BL126" t="s">
        <v>219</v>
      </c>
      <c r="BM126" t="s">
        <v>219</v>
      </c>
      <c r="BN126" t="s">
        <v>219</v>
      </c>
      <c r="BO126" t="s">
        <v>219</v>
      </c>
      <c r="BP126">
        <v>0</v>
      </c>
      <c r="BQ126">
        <v>1</v>
      </c>
      <c r="BR126">
        <v>1</v>
      </c>
      <c r="BS126">
        <v>1</v>
      </c>
      <c r="BT126">
        <v>0</v>
      </c>
      <c r="BU126">
        <v>0</v>
      </c>
      <c r="BV126">
        <v>0</v>
      </c>
      <c r="BW126">
        <v>0</v>
      </c>
      <c r="BX126">
        <v>0</v>
      </c>
      <c r="BY126">
        <v>0</v>
      </c>
      <c r="BZ126">
        <v>0</v>
      </c>
      <c r="CA126">
        <v>0</v>
      </c>
      <c r="CB126">
        <v>0</v>
      </c>
      <c r="CC126">
        <v>0</v>
      </c>
      <c r="CD126">
        <v>0</v>
      </c>
      <c r="CE126">
        <v>0</v>
      </c>
      <c r="CF126">
        <v>0</v>
      </c>
      <c r="CG126">
        <v>1</v>
      </c>
      <c r="CH126">
        <v>0</v>
      </c>
      <c r="CI126">
        <v>1</v>
      </c>
      <c r="CJ126" t="s">
        <v>219</v>
      </c>
      <c r="CK126" t="s">
        <v>219</v>
      </c>
      <c r="CL126" t="s">
        <v>219</v>
      </c>
      <c r="CM126" t="s">
        <v>219</v>
      </c>
      <c r="CN126" t="s">
        <v>219</v>
      </c>
      <c r="CO126" t="s">
        <v>219</v>
      </c>
      <c r="CP126" t="s">
        <v>219</v>
      </c>
      <c r="CQ126" t="s">
        <v>219</v>
      </c>
      <c r="CR126" t="s">
        <v>219</v>
      </c>
      <c r="CS126" t="s">
        <v>219</v>
      </c>
      <c r="CT126" t="s">
        <v>219</v>
      </c>
      <c r="CU126" t="s">
        <v>219</v>
      </c>
      <c r="CV126" t="s">
        <v>219</v>
      </c>
      <c r="CW126" t="s">
        <v>219</v>
      </c>
      <c r="CX126" t="s">
        <v>219</v>
      </c>
      <c r="CY126">
        <v>0</v>
      </c>
      <c r="CZ126">
        <v>1</v>
      </c>
      <c r="DA126">
        <v>1</v>
      </c>
      <c r="DB126">
        <v>0</v>
      </c>
      <c r="DC126">
        <v>0</v>
      </c>
      <c r="DD126" t="s">
        <v>219</v>
      </c>
      <c r="DE126" t="s">
        <v>219</v>
      </c>
      <c r="DF126" t="s">
        <v>219</v>
      </c>
      <c r="DG126" t="s">
        <v>219</v>
      </c>
      <c r="DH126">
        <v>0</v>
      </c>
      <c r="DI126">
        <v>0</v>
      </c>
      <c r="DJ126" t="s">
        <v>219</v>
      </c>
      <c r="DK126" t="s">
        <v>219</v>
      </c>
      <c r="DL126" t="s">
        <v>219</v>
      </c>
      <c r="DM126" t="s">
        <v>219</v>
      </c>
      <c r="DN126" t="s">
        <v>219</v>
      </c>
      <c r="DO126" t="s">
        <v>219</v>
      </c>
      <c r="DP126" t="s">
        <v>219</v>
      </c>
      <c r="DQ126" t="s">
        <v>219</v>
      </c>
      <c r="DR126" t="s">
        <v>219</v>
      </c>
      <c r="DS126">
        <v>0</v>
      </c>
      <c r="DT126">
        <v>0</v>
      </c>
      <c r="DU126" t="s">
        <v>219</v>
      </c>
      <c r="DV126" t="s">
        <v>219</v>
      </c>
      <c r="DW126" t="s">
        <v>219</v>
      </c>
      <c r="DX126" t="s">
        <v>219</v>
      </c>
      <c r="DY126" t="s">
        <v>219</v>
      </c>
      <c r="DZ126" t="s">
        <v>219</v>
      </c>
      <c r="EA126" t="s">
        <v>219</v>
      </c>
      <c r="EB126" t="s">
        <v>219</v>
      </c>
      <c r="EC126" t="s">
        <v>219</v>
      </c>
      <c r="ED126">
        <v>0</v>
      </c>
      <c r="EE126" t="s">
        <v>219</v>
      </c>
      <c r="EF126" t="s">
        <v>219</v>
      </c>
      <c r="EG126" t="s">
        <v>219</v>
      </c>
      <c r="EH126" t="s">
        <v>219</v>
      </c>
      <c r="EI126" t="s">
        <v>219</v>
      </c>
      <c r="EJ126">
        <v>0</v>
      </c>
      <c r="EK126" t="s">
        <v>219</v>
      </c>
      <c r="EL126" t="s">
        <v>219</v>
      </c>
      <c r="EM126" t="s">
        <v>219</v>
      </c>
      <c r="EN126" t="s">
        <v>219</v>
      </c>
      <c r="EO126" t="s">
        <v>219</v>
      </c>
      <c r="EP126">
        <v>1</v>
      </c>
      <c r="EQ126">
        <v>0</v>
      </c>
      <c r="ER126">
        <v>1</v>
      </c>
      <c r="ES126">
        <v>1</v>
      </c>
      <c r="ET126">
        <v>1</v>
      </c>
      <c r="EU126">
        <v>1</v>
      </c>
      <c r="EV126">
        <v>0</v>
      </c>
      <c r="EW126" t="s">
        <v>219</v>
      </c>
      <c r="EX126" t="s">
        <v>219</v>
      </c>
      <c r="EY126" t="s">
        <v>219</v>
      </c>
      <c r="EZ126" t="s">
        <v>219</v>
      </c>
      <c r="FA126" t="s">
        <v>219</v>
      </c>
      <c r="FB126" t="s">
        <v>219</v>
      </c>
      <c r="FC126">
        <v>1</v>
      </c>
      <c r="FD126">
        <v>0</v>
      </c>
      <c r="FE126">
        <v>1</v>
      </c>
      <c r="FF126">
        <v>1</v>
      </c>
      <c r="FG126">
        <v>0</v>
      </c>
      <c r="FH126" t="s">
        <v>219</v>
      </c>
      <c r="FI126" t="s">
        <v>219</v>
      </c>
      <c r="FJ126" t="s">
        <v>219</v>
      </c>
      <c r="FK126" t="s">
        <v>219</v>
      </c>
      <c r="FL126" t="s">
        <v>219</v>
      </c>
      <c r="FM126" t="s">
        <v>219</v>
      </c>
      <c r="FN126">
        <v>0</v>
      </c>
      <c r="FO126">
        <v>0</v>
      </c>
      <c r="FP126" t="s">
        <v>219</v>
      </c>
      <c r="FQ126" t="s">
        <v>219</v>
      </c>
      <c r="FR126" t="s">
        <v>219</v>
      </c>
      <c r="FS126" t="s">
        <v>219</v>
      </c>
      <c r="FT126" t="s">
        <v>219</v>
      </c>
      <c r="FU126" t="s">
        <v>219</v>
      </c>
      <c r="FV126" t="s">
        <v>219</v>
      </c>
      <c r="FW126" t="s">
        <v>219</v>
      </c>
      <c r="FX126" t="s">
        <v>219</v>
      </c>
      <c r="FY126">
        <v>0</v>
      </c>
      <c r="FZ126">
        <v>0</v>
      </c>
      <c r="GA126" t="s">
        <v>219</v>
      </c>
      <c r="GB126" t="s">
        <v>219</v>
      </c>
      <c r="GC126" t="s">
        <v>219</v>
      </c>
      <c r="GD126" t="s">
        <v>219</v>
      </c>
      <c r="GE126" t="s">
        <v>219</v>
      </c>
      <c r="GF126" t="s">
        <v>219</v>
      </c>
      <c r="GG126" t="s">
        <v>219</v>
      </c>
      <c r="GH126" t="s">
        <v>219</v>
      </c>
      <c r="GI126" t="s">
        <v>219</v>
      </c>
      <c r="GJ126" t="s">
        <v>219</v>
      </c>
      <c r="GK126" t="s">
        <v>219</v>
      </c>
      <c r="GL126" t="s">
        <v>219</v>
      </c>
      <c r="GM126" t="s">
        <v>219</v>
      </c>
      <c r="GN126" t="s">
        <v>219</v>
      </c>
      <c r="GO126" t="s">
        <v>219</v>
      </c>
      <c r="GP126" t="s">
        <v>219</v>
      </c>
      <c r="GQ126" t="s">
        <v>219</v>
      </c>
      <c r="GR126" t="s">
        <v>219</v>
      </c>
      <c r="GS126" t="s">
        <v>219</v>
      </c>
      <c r="GT126" t="s">
        <v>219</v>
      </c>
      <c r="GU126" t="s">
        <v>219</v>
      </c>
      <c r="GV126" t="s">
        <v>219</v>
      </c>
      <c r="GW126" t="s">
        <v>219</v>
      </c>
      <c r="GX126" t="s">
        <v>219</v>
      </c>
      <c r="GY126" t="s">
        <v>219</v>
      </c>
      <c r="GZ126" t="s">
        <v>219</v>
      </c>
      <c r="HA126" t="s">
        <v>219</v>
      </c>
      <c r="HB126" t="s">
        <v>219</v>
      </c>
      <c r="HC126" t="s">
        <v>219</v>
      </c>
      <c r="HD126" t="s">
        <v>219</v>
      </c>
      <c r="HE126" t="s">
        <v>219</v>
      </c>
      <c r="HF126" t="s">
        <v>219</v>
      </c>
      <c r="HG126" t="s">
        <v>219</v>
      </c>
      <c r="HH126" t="s">
        <v>219</v>
      </c>
      <c r="HI126" t="s">
        <v>219</v>
      </c>
      <c r="HJ126">
        <v>0</v>
      </c>
    </row>
    <row r="127" spans="1:218">
      <c r="A127" t="s">
        <v>244</v>
      </c>
      <c r="B127" s="1">
        <v>44316</v>
      </c>
      <c r="C127" s="1">
        <v>44322</v>
      </c>
      <c r="D127">
        <v>0</v>
      </c>
      <c r="E127">
        <v>1</v>
      </c>
      <c r="F127">
        <v>0</v>
      </c>
      <c r="G127">
        <v>1</v>
      </c>
      <c r="H127">
        <v>1</v>
      </c>
      <c r="I127">
        <v>0</v>
      </c>
      <c r="J127">
        <v>0</v>
      </c>
      <c r="K127">
        <v>0</v>
      </c>
      <c r="L127">
        <v>0</v>
      </c>
      <c r="M127">
        <v>1</v>
      </c>
      <c r="N127">
        <v>0</v>
      </c>
      <c r="O127">
        <v>1</v>
      </c>
      <c r="P127">
        <v>0</v>
      </c>
      <c r="Q127">
        <v>0</v>
      </c>
      <c r="R127">
        <v>0</v>
      </c>
      <c r="S127">
        <v>0</v>
      </c>
      <c r="T127">
        <v>0</v>
      </c>
      <c r="U127" t="s">
        <v>219</v>
      </c>
      <c r="V127" t="s">
        <v>219</v>
      </c>
      <c r="W127" t="s">
        <v>219</v>
      </c>
      <c r="X127" t="s">
        <v>219</v>
      </c>
      <c r="Y127" t="s">
        <v>219</v>
      </c>
      <c r="Z127" t="s">
        <v>219</v>
      </c>
      <c r="AA127" t="s">
        <v>219</v>
      </c>
      <c r="AB127">
        <v>0</v>
      </c>
      <c r="AC127">
        <v>1</v>
      </c>
      <c r="AD127">
        <v>1</v>
      </c>
      <c r="AE127">
        <v>1</v>
      </c>
      <c r="AF127">
        <v>1</v>
      </c>
      <c r="AG127">
        <v>1</v>
      </c>
      <c r="AH127">
        <v>1</v>
      </c>
      <c r="AI127">
        <v>1</v>
      </c>
      <c r="AJ127">
        <v>1</v>
      </c>
      <c r="AK127">
        <v>1</v>
      </c>
      <c r="AL127">
        <v>1</v>
      </c>
      <c r="AM127">
        <v>1</v>
      </c>
      <c r="AN127">
        <v>1</v>
      </c>
      <c r="AO127">
        <v>0</v>
      </c>
      <c r="AP127">
        <v>0</v>
      </c>
      <c r="AQ127">
        <v>0</v>
      </c>
      <c r="AR127">
        <v>0</v>
      </c>
      <c r="AS127">
        <v>1</v>
      </c>
      <c r="AT127">
        <v>1</v>
      </c>
      <c r="AU127">
        <v>1</v>
      </c>
      <c r="AV127">
        <v>1</v>
      </c>
      <c r="AW127">
        <v>0</v>
      </c>
      <c r="AX127">
        <v>0</v>
      </c>
      <c r="AY127" t="s">
        <v>219</v>
      </c>
      <c r="AZ127" t="s">
        <v>219</v>
      </c>
      <c r="BA127" t="s">
        <v>219</v>
      </c>
      <c r="BB127" t="s">
        <v>219</v>
      </c>
      <c r="BC127" t="s">
        <v>219</v>
      </c>
      <c r="BD127" t="s">
        <v>219</v>
      </c>
      <c r="BE127" t="s">
        <v>219</v>
      </c>
      <c r="BF127" t="s">
        <v>219</v>
      </c>
      <c r="BG127" t="s">
        <v>219</v>
      </c>
      <c r="BH127">
        <v>0</v>
      </c>
      <c r="BI127">
        <v>0</v>
      </c>
      <c r="BJ127" t="s">
        <v>219</v>
      </c>
      <c r="BK127" t="s">
        <v>219</v>
      </c>
      <c r="BL127" t="s">
        <v>219</v>
      </c>
      <c r="BM127" t="s">
        <v>219</v>
      </c>
      <c r="BN127" t="s">
        <v>219</v>
      </c>
      <c r="BO127" t="s">
        <v>219</v>
      </c>
      <c r="BP127">
        <v>0</v>
      </c>
      <c r="BQ127">
        <v>1</v>
      </c>
      <c r="BR127">
        <v>1</v>
      </c>
      <c r="BS127">
        <v>1</v>
      </c>
      <c r="BT127">
        <v>0</v>
      </c>
      <c r="BU127">
        <v>0</v>
      </c>
      <c r="BV127">
        <v>0</v>
      </c>
      <c r="BW127">
        <v>0</v>
      </c>
      <c r="BX127">
        <v>0</v>
      </c>
      <c r="BY127">
        <v>0</v>
      </c>
      <c r="BZ127">
        <v>0</v>
      </c>
      <c r="CA127">
        <v>0</v>
      </c>
      <c r="CB127">
        <v>0</v>
      </c>
      <c r="CC127">
        <v>0</v>
      </c>
      <c r="CD127">
        <v>0</v>
      </c>
      <c r="CE127">
        <v>0</v>
      </c>
      <c r="CF127">
        <v>0</v>
      </c>
      <c r="CG127">
        <v>1</v>
      </c>
      <c r="CH127">
        <v>0</v>
      </c>
      <c r="CI127">
        <v>1</v>
      </c>
      <c r="CJ127" t="s">
        <v>219</v>
      </c>
      <c r="CK127" t="s">
        <v>219</v>
      </c>
      <c r="CL127" t="s">
        <v>219</v>
      </c>
      <c r="CM127" t="s">
        <v>219</v>
      </c>
      <c r="CN127" t="s">
        <v>219</v>
      </c>
      <c r="CO127" t="s">
        <v>219</v>
      </c>
      <c r="CP127" t="s">
        <v>219</v>
      </c>
      <c r="CQ127" t="s">
        <v>219</v>
      </c>
      <c r="CR127" t="s">
        <v>219</v>
      </c>
      <c r="CS127" t="s">
        <v>219</v>
      </c>
      <c r="CT127" t="s">
        <v>219</v>
      </c>
      <c r="CU127" t="s">
        <v>219</v>
      </c>
      <c r="CV127" t="s">
        <v>219</v>
      </c>
      <c r="CW127" t="s">
        <v>219</v>
      </c>
      <c r="CX127" t="s">
        <v>219</v>
      </c>
      <c r="CY127">
        <v>0</v>
      </c>
      <c r="CZ127">
        <v>1</v>
      </c>
      <c r="DA127">
        <v>1</v>
      </c>
      <c r="DB127">
        <v>0</v>
      </c>
      <c r="DC127">
        <v>1</v>
      </c>
      <c r="DD127">
        <v>1</v>
      </c>
      <c r="DE127">
        <v>0</v>
      </c>
      <c r="DF127">
        <v>1</v>
      </c>
      <c r="DG127">
        <v>0</v>
      </c>
      <c r="DH127">
        <v>0</v>
      </c>
      <c r="DI127">
        <v>0</v>
      </c>
      <c r="DJ127" t="s">
        <v>219</v>
      </c>
      <c r="DK127" t="s">
        <v>219</v>
      </c>
      <c r="DL127" t="s">
        <v>219</v>
      </c>
      <c r="DM127" t="s">
        <v>219</v>
      </c>
      <c r="DN127" t="s">
        <v>219</v>
      </c>
      <c r="DO127" t="s">
        <v>219</v>
      </c>
      <c r="DP127" t="s">
        <v>219</v>
      </c>
      <c r="DQ127" t="s">
        <v>219</v>
      </c>
      <c r="DR127" t="s">
        <v>219</v>
      </c>
      <c r="DS127">
        <v>0</v>
      </c>
      <c r="DT127">
        <v>0</v>
      </c>
      <c r="DU127" t="s">
        <v>219</v>
      </c>
      <c r="DV127" t="s">
        <v>219</v>
      </c>
      <c r="DW127" t="s">
        <v>219</v>
      </c>
      <c r="DX127" t="s">
        <v>219</v>
      </c>
      <c r="DY127" t="s">
        <v>219</v>
      </c>
      <c r="DZ127" t="s">
        <v>219</v>
      </c>
      <c r="EA127" t="s">
        <v>219</v>
      </c>
      <c r="EB127" t="s">
        <v>219</v>
      </c>
      <c r="EC127" t="s">
        <v>219</v>
      </c>
      <c r="ED127">
        <v>0</v>
      </c>
      <c r="EE127" t="s">
        <v>219</v>
      </c>
      <c r="EF127" t="s">
        <v>219</v>
      </c>
      <c r="EG127" t="s">
        <v>219</v>
      </c>
      <c r="EH127" t="s">
        <v>219</v>
      </c>
      <c r="EI127" t="s">
        <v>219</v>
      </c>
      <c r="EJ127">
        <v>0</v>
      </c>
      <c r="EK127" t="s">
        <v>219</v>
      </c>
      <c r="EL127" t="s">
        <v>219</v>
      </c>
      <c r="EM127" t="s">
        <v>219</v>
      </c>
      <c r="EN127" t="s">
        <v>219</v>
      </c>
      <c r="EO127" t="s">
        <v>219</v>
      </c>
      <c r="EP127">
        <v>1</v>
      </c>
      <c r="EQ127">
        <v>0</v>
      </c>
      <c r="ER127">
        <v>1</v>
      </c>
      <c r="ES127">
        <v>1</v>
      </c>
      <c r="ET127">
        <v>1</v>
      </c>
      <c r="EU127">
        <v>1</v>
      </c>
      <c r="EV127">
        <v>0</v>
      </c>
      <c r="EW127" t="s">
        <v>219</v>
      </c>
      <c r="EX127" t="s">
        <v>219</v>
      </c>
      <c r="EY127" t="s">
        <v>219</v>
      </c>
      <c r="EZ127" t="s">
        <v>219</v>
      </c>
      <c r="FA127" t="s">
        <v>219</v>
      </c>
      <c r="FB127" t="s">
        <v>219</v>
      </c>
      <c r="FC127">
        <v>1</v>
      </c>
      <c r="FD127">
        <v>0</v>
      </c>
      <c r="FE127">
        <v>1</v>
      </c>
      <c r="FF127">
        <v>1</v>
      </c>
      <c r="FG127">
        <v>0</v>
      </c>
      <c r="FH127" t="s">
        <v>219</v>
      </c>
      <c r="FI127" t="s">
        <v>219</v>
      </c>
      <c r="FJ127" t="s">
        <v>219</v>
      </c>
      <c r="FK127" t="s">
        <v>219</v>
      </c>
      <c r="FL127" t="s">
        <v>219</v>
      </c>
      <c r="FM127" t="s">
        <v>219</v>
      </c>
      <c r="FN127">
        <v>0</v>
      </c>
      <c r="FO127">
        <v>0</v>
      </c>
      <c r="FP127" t="s">
        <v>219</v>
      </c>
      <c r="FQ127" t="s">
        <v>219</v>
      </c>
      <c r="FR127" t="s">
        <v>219</v>
      </c>
      <c r="FS127" t="s">
        <v>219</v>
      </c>
      <c r="FT127" t="s">
        <v>219</v>
      </c>
      <c r="FU127" t="s">
        <v>219</v>
      </c>
      <c r="FV127" t="s">
        <v>219</v>
      </c>
      <c r="FW127" t="s">
        <v>219</v>
      </c>
      <c r="FX127" t="s">
        <v>219</v>
      </c>
      <c r="FY127">
        <v>0</v>
      </c>
      <c r="FZ127">
        <v>0</v>
      </c>
      <c r="GA127" t="s">
        <v>219</v>
      </c>
      <c r="GB127" t="s">
        <v>219</v>
      </c>
      <c r="GC127" t="s">
        <v>219</v>
      </c>
      <c r="GD127" t="s">
        <v>219</v>
      </c>
      <c r="GE127" t="s">
        <v>219</v>
      </c>
      <c r="GF127" t="s">
        <v>219</v>
      </c>
      <c r="GG127" t="s">
        <v>219</v>
      </c>
      <c r="GH127" t="s">
        <v>219</v>
      </c>
      <c r="GI127" t="s">
        <v>219</v>
      </c>
      <c r="GJ127" t="s">
        <v>219</v>
      </c>
      <c r="GK127" t="s">
        <v>219</v>
      </c>
      <c r="GL127" t="s">
        <v>219</v>
      </c>
      <c r="GM127" t="s">
        <v>219</v>
      </c>
      <c r="GN127" t="s">
        <v>219</v>
      </c>
      <c r="GO127" t="s">
        <v>219</v>
      </c>
      <c r="GP127" t="s">
        <v>219</v>
      </c>
      <c r="GQ127" t="s">
        <v>219</v>
      </c>
      <c r="GR127" t="s">
        <v>219</v>
      </c>
      <c r="GS127" t="s">
        <v>219</v>
      </c>
      <c r="GT127" t="s">
        <v>219</v>
      </c>
      <c r="GU127" t="s">
        <v>219</v>
      </c>
      <c r="GV127" t="s">
        <v>219</v>
      </c>
      <c r="GW127" t="s">
        <v>219</v>
      </c>
      <c r="GX127" t="s">
        <v>219</v>
      </c>
      <c r="GY127" t="s">
        <v>219</v>
      </c>
      <c r="GZ127" t="s">
        <v>219</v>
      </c>
      <c r="HA127" t="s">
        <v>219</v>
      </c>
      <c r="HB127" t="s">
        <v>219</v>
      </c>
      <c r="HC127" t="s">
        <v>219</v>
      </c>
      <c r="HD127" t="s">
        <v>219</v>
      </c>
      <c r="HE127" t="s">
        <v>219</v>
      </c>
      <c r="HF127" t="s">
        <v>219</v>
      </c>
      <c r="HG127" t="s">
        <v>219</v>
      </c>
      <c r="HH127" t="s">
        <v>219</v>
      </c>
      <c r="HI127" t="s">
        <v>219</v>
      </c>
      <c r="HJ127">
        <v>0</v>
      </c>
    </row>
    <row r="128" spans="1:218">
      <c r="A128" t="s">
        <v>244</v>
      </c>
      <c r="B128" s="1">
        <v>44323</v>
      </c>
      <c r="C128" s="1">
        <v>44325</v>
      </c>
      <c r="D128">
        <v>0</v>
      </c>
      <c r="E128">
        <v>1</v>
      </c>
      <c r="F128">
        <v>0</v>
      </c>
      <c r="G128">
        <v>1</v>
      </c>
      <c r="H128">
        <v>1</v>
      </c>
      <c r="I128">
        <v>0</v>
      </c>
      <c r="J128">
        <v>0</v>
      </c>
      <c r="K128">
        <v>0</v>
      </c>
      <c r="L128">
        <v>0</v>
      </c>
      <c r="M128">
        <v>1</v>
      </c>
      <c r="N128">
        <v>0</v>
      </c>
      <c r="O128">
        <v>1</v>
      </c>
      <c r="P128">
        <v>0</v>
      </c>
      <c r="Q128">
        <v>0</v>
      </c>
      <c r="R128">
        <v>0</v>
      </c>
      <c r="S128">
        <v>0</v>
      </c>
      <c r="T128">
        <v>0</v>
      </c>
      <c r="U128" t="s">
        <v>219</v>
      </c>
      <c r="V128" t="s">
        <v>219</v>
      </c>
      <c r="W128" t="s">
        <v>219</v>
      </c>
      <c r="X128" t="s">
        <v>219</v>
      </c>
      <c r="Y128" t="s">
        <v>219</v>
      </c>
      <c r="Z128" t="s">
        <v>219</v>
      </c>
      <c r="AA128" t="s">
        <v>219</v>
      </c>
      <c r="AB128">
        <v>0</v>
      </c>
      <c r="AC128">
        <v>1</v>
      </c>
      <c r="AD128">
        <v>1</v>
      </c>
      <c r="AE128">
        <v>1</v>
      </c>
      <c r="AF128">
        <v>1</v>
      </c>
      <c r="AG128">
        <v>1</v>
      </c>
      <c r="AH128">
        <v>1</v>
      </c>
      <c r="AI128">
        <v>1</v>
      </c>
      <c r="AJ128">
        <v>1</v>
      </c>
      <c r="AK128">
        <v>1</v>
      </c>
      <c r="AL128">
        <v>1</v>
      </c>
      <c r="AM128">
        <v>1</v>
      </c>
      <c r="AN128">
        <v>1</v>
      </c>
      <c r="AO128">
        <v>0</v>
      </c>
      <c r="AP128">
        <v>0</v>
      </c>
      <c r="AQ128">
        <v>0</v>
      </c>
      <c r="AR128">
        <v>0</v>
      </c>
      <c r="AS128">
        <v>1</v>
      </c>
      <c r="AT128">
        <v>1</v>
      </c>
      <c r="AU128">
        <v>1</v>
      </c>
      <c r="AV128">
        <v>1</v>
      </c>
      <c r="AW128">
        <v>0</v>
      </c>
      <c r="AX128">
        <v>0</v>
      </c>
      <c r="AY128" t="s">
        <v>219</v>
      </c>
      <c r="AZ128" t="s">
        <v>219</v>
      </c>
      <c r="BA128" t="s">
        <v>219</v>
      </c>
      <c r="BB128" t="s">
        <v>219</v>
      </c>
      <c r="BC128" t="s">
        <v>219</v>
      </c>
      <c r="BD128" t="s">
        <v>219</v>
      </c>
      <c r="BE128" t="s">
        <v>219</v>
      </c>
      <c r="BF128" t="s">
        <v>219</v>
      </c>
      <c r="BG128" t="s">
        <v>219</v>
      </c>
      <c r="BH128">
        <v>0</v>
      </c>
      <c r="BI128">
        <v>0</v>
      </c>
      <c r="BJ128" t="s">
        <v>219</v>
      </c>
      <c r="BK128" t="s">
        <v>219</v>
      </c>
      <c r="BL128" t="s">
        <v>219</v>
      </c>
      <c r="BM128" t="s">
        <v>219</v>
      </c>
      <c r="BN128" t="s">
        <v>219</v>
      </c>
      <c r="BO128" t="s">
        <v>219</v>
      </c>
      <c r="BP128">
        <v>0</v>
      </c>
      <c r="BQ128">
        <v>1</v>
      </c>
      <c r="BR128">
        <v>1</v>
      </c>
      <c r="BS128">
        <v>1</v>
      </c>
      <c r="BT128">
        <v>0</v>
      </c>
      <c r="BU128">
        <v>0</v>
      </c>
      <c r="BV128">
        <v>0</v>
      </c>
      <c r="BW128">
        <v>0</v>
      </c>
      <c r="BX128">
        <v>0</v>
      </c>
      <c r="BY128">
        <v>0</v>
      </c>
      <c r="BZ128">
        <v>0</v>
      </c>
      <c r="CA128">
        <v>0</v>
      </c>
      <c r="CB128">
        <v>0</v>
      </c>
      <c r="CC128">
        <v>0</v>
      </c>
      <c r="CD128">
        <v>0</v>
      </c>
      <c r="CE128">
        <v>0</v>
      </c>
      <c r="CF128">
        <v>0</v>
      </c>
      <c r="CG128">
        <v>1</v>
      </c>
      <c r="CH128">
        <v>0</v>
      </c>
      <c r="CI128">
        <v>1</v>
      </c>
      <c r="CJ128" t="s">
        <v>219</v>
      </c>
      <c r="CK128" t="s">
        <v>219</v>
      </c>
      <c r="CL128" t="s">
        <v>219</v>
      </c>
      <c r="CM128" t="s">
        <v>219</v>
      </c>
      <c r="CN128" t="s">
        <v>219</v>
      </c>
      <c r="CO128" t="s">
        <v>219</v>
      </c>
      <c r="CP128" t="s">
        <v>219</v>
      </c>
      <c r="CQ128" t="s">
        <v>219</v>
      </c>
      <c r="CR128" t="s">
        <v>219</v>
      </c>
      <c r="CS128" t="s">
        <v>219</v>
      </c>
      <c r="CT128" t="s">
        <v>219</v>
      </c>
      <c r="CU128" t="s">
        <v>219</v>
      </c>
      <c r="CV128" t="s">
        <v>219</v>
      </c>
      <c r="CW128" t="s">
        <v>219</v>
      </c>
      <c r="CX128" t="s">
        <v>219</v>
      </c>
      <c r="CY128">
        <v>0</v>
      </c>
      <c r="CZ128">
        <v>1</v>
      </c>
      <c r="DA128">
        <v>1</v>
      </c>
      <c r="DB128">
        <v>0</v>
      </c>
      <c r="DC128">
        <v>1</v>
      </c>
      <c r="DD128">
        <v>1</v>
      </c>
      <c r="DE128">
        <v>0</v>
      </c>
      <c r="DF128">
        <v>1</v>
      </c>
      <c r="DG128">
        <v>0</v>
      </c>
      <c r="DH128">
        <v>0</v>
      </c>
      <c r="DI128">
        <v>0</v>
      </c>
      <c r="DJ128" t="s">
        <v>219</v>
      </c>
      <c r="DK128" t="s">
        <v>219</v>
      </c>
      <c r="DL128" t="s">
        <v>219</v>
      </c>
      <c r="DM128" t="s">
        <v>219</v>
      </c>
      <c r="DN128" t="s">
        <v>219</v>
      </c>
      <c r="DO128" t="s">
        <v>219</v>
      </c>
      <c r="DP128" t="s">
        <v>219</v>
      </c>
      <c r="DQ128" t="s">
        <v>219</v>
      </c>
      <c r="DR128" t="s">
        <v>219</v>
      </c>
      <c r="DS128">
        <v>0</v>
      </c>
      <c r="DT128">
        <v>0</v>
      </c>
      <c r="DU128" t="s">
        <v>219</v>
      </c>
      <c r="DV128" t="s">
        <v>219</v>
      </c>
      <c r="DW128" t="s">
        <v>219</v>
      </c>
      <c r="DX128" t="s">
        <v>219</v>
      </c>
      <c r="DY128" t="s">
        <v>219</v>
      </c>
      <c r="DZ128" t="s">
        <v>219</v>
      </c>
      <c r="EA128" t="s">
        <v>219</v>
      </c>
      <c r="EB128" t="s">
        <v>219</v>
      </c>
      <c r="EC128" t="s">
        <v>219</v>
      </c>
      <c r="ED128">
        <v>0</v>
      </c>
      <c r="EE128" t="s">
        <v>219</v>
      </c>
      <c r="EF128" t="s">
        <v>219</v>
      </c>
      <c r="EG128" t="s">
        <v>219</v>
      </c>
      <c r="EH128" t="s">
        <v>219</v>
      </c>
      <c r="EI128" t="s">
        <v>219</v>
      </c>
      <c r="EJ128">
        <v>0</v>
      </c>
      <c r="EK128" t="s">
        <v>219</v>
      </c>
      <c r="EL128" t="s">
        <v>219</v>
      </c>
      <c r="EM128" t="s">
        <v>219</v>
      </c>
      <c r="EN128" t="s">
        <v>219</v>
      </c>
      <c r="EO128" t="s">
        <v>219</v>
      </c>
      <c r="EP128">
        <v>1</v>
      </c>
      <c r="EQ128">
        <v>0</v>
      </c>
      <c r="ER128">
        <v>1</v>
      </c>
      <c r="ES128">
        <v>1</v>
      </c>
      <c r="ET128">
        <v>1</v>
      </c>
      <c r="EU128">
        <v>1</v>
      </c>
      <c r="EV128">
        <v>0</v>
      </c>
      <c r="EW128" t="s">
        <v>219</v>
      </c>
      <c r="EX128" t="s">
        <v>219</v>
      </c>
      <c r="EY128" t="s">
        <v>219</v>
      </c>
      <c r="EZ128" t="s">
        <v>219</v>
      </c>
      <c r="FA128" t="s">
        <v>219</v>
      </c>
      <c r="FB128" t="s">
        <v>219</v>
      </c>
      <c r="FC128">
        <v>1</v>
      </c>
      <c r="FD128">
        <v>0</v>
      </c>
      <c r="FE128">
        <v>1</v>
      </c>
      <c r="FF128">
        <v>1</v>
      </c>
      <c r="FG128">
        <v>0</v>
      </c>
      <c r="FH128" t="s">
        <v>219</v>
      </c>
      <c r="FI128" t="s">
        <v>219</v>
      </c>
      <c r="FJ128" t="s">
        <v>219</v>
      </c>
      <c r="FK128" t="s">
        <v>219</v>
      </c>
      <c r="FL128" t="s">
        <v>219</v>
      </c>
      <c r="FM128" t="s">
        <v>219</v>
      </c>
      <c r="FN128">
        <v>0</v>
      </c>
      <c r="FO128">
        <v>0</v>
      </c>
      <c r="FP128" t="s">
        <v>219</v>
      </c>
      <c r="FQ128" t="s">
        <v>219</v>
      </c>
      <c r="FR128" t="s">
        <v>219</v>
      </c>
      <c r="FS128" t="s">
        <v>219</v>
      </c>
      <c r="FT128" t="s">
        <v>219</v>
      </c>
      <c r="FU128" t="s">
        <v>219</v>
      </c>
      <c r="FV128" t="s">
        <v>219</v>
      </c>
      <c r="FW128" t="s">
        <v>219</v>
      </c>
      <c r="FX128" t="s">
        <v>219</v>
      </c>
      <c r="FY128">
        <v>0</v>
      </c>
      <c r="FZ128">
        <v>0</v>
      </c>
      <c r="GA128" t="s">
        <v>219</v>
      </c>
      <c r="GB128" t="s">
        <v>219</v>
      </c>
      <c r="GC128" t="s">
        <v>219</v>
      </c>
      <c r="GD128" t="s">
        <v>219</v>
      </c>
      <c r="GE128" t="s">
        <v>219</v>
      </c>
      <c r="GF128" t="s">
        <v>219</v>
      </c>
      <c r="GG128" t="s">
        <v>219</v>
      </c>
      <c r="GH128" t="s">
        <v>219</v>
      </c>
      <c r="GI128" t="s">
        <v>219</v>
      </c>
      <c r="GJ128" t="s">
        <v>219</v>
      </c>
      <c r="GK128" t="s">
        <v>219</v>
      </c>
      <c r="GL128" t="s">
        <v>219</v>
      </c>
      <c r="GM128" t="s">
        <v>219</v>
      </c>
      <c r="GN128" t="s">
        <v>219</v>
      </c>
      <c r="GO128" t="s">
        <v>219</v>
      </c>
      <c r="GP128" t="s">
        <v>219</v>
      </c>
      <c r="GQ128" t="s">
        <v>219</v>
      </c>
      <c r="GR128" t="s">
        <v>219</v>
      </c>
      <c r="GS128" t="s">
        <v>219</v>
      </c>
      <c r="GT128" t="s">
        <v>219</v>
      </c>
      <c r="GU128" t="s">
        <v>219</v>
      </c>
      <c r="GV128" t="s">
        <v>219</v>
      </c>
      <c r="GW128" t="s">
        <v>219</v>
      </c>
      <c r="GX128" t="s">
        <v>219</v>
      </c>
      <c r="GY128" t="s">
        <v>219</v>
      </c>
      <c r="GZ128" t="s">
        <v>219</v>
      </c>
      <c r="HA128" t="s">
        <v>219</v>
      </c>
      <c r="HB128" t="s">
        <v>219</v>
      </c>
      <c r="HC128" t="s">
        <v>219</v>
      </c>
      <c r="HD128" t="s">
        <v>219</v>
      </c>
      <c r="HE128" t="s">
        <v>219</v>
      </c>
      <c r="HF128" t="s">
        <v>219</v>
      </c>
      <c r="HG128" t="s">
        <v>219</v>
      </c>
      <c r="HH128" t="s">
        <v>219</v>
      </c>
      <c r="HI128" t="s">
        <v>219</v>
      </c>
      <c r="HJ128">
        <v>0</v>
      </c>
    </row>
    <row r="129" spans="1:218">
      <c r="A129" t="s">
        <v>244</v>
      </c>
      <c r="B129" s="1">
        <v>44326</v>
      </c>
      <c r="C129" s="1">
        <v>44329</v>
      </c>
      <c r="D129">
        <v>0</v>
      </c>
      <c r="E129">
        <v>1</v>
      </c>
      <c r="F129">
        <v>0</v>
      </c>
      <c r="G129">
        <v>1</v>
      </c>
      <c r="H129">
        <v>1</v>
      </c>
      <c r="I129">
        <v>0</v>
      </c>
      <c r="J129">
        <v>0</v>
      </c>
      <c r="K129">
        <v>0</v>
      </c>
      <c r="L129">
        <v>0</v>
      </c>
      <c r="M129">
        <v>1</v>
      </c>
      <c r="N129">
        <v>0</v>
      </c>
      <c r="O129">
        <v>1</v>
      </c>
      <c r="P129">
        <v>0</v>
      </c>
      <c r="Q129">
        <v>0</v>
      </c>
      <c r="R129">
        <v>0</v>
      </c>
      <c r="S129">
        <v>0</v>
      </c>
      <c r="T129">
        <v>0</v>
      </c>
      <c r="U129" t="s">
        <v>219</v>
      </c>
      <c r="V129" t="s">
        <v>219</v>
      </c>
      <c r="W129" t="s">
        <v>219</v>
      </c>
      <c r="X129" t="s">
        <v>219</v>
      </c>
      <c r="Y129" t="s">
        <v>219</v>
      </c>
      <c r="Z129" t="s">
        <v>219</v>
      </c>
      <c r="AA129" t="s">
        <v>219</v>
      </c>
      <c r="AB129">
        <v>0</v>
      </c>
      <c r="AC129">
        <v>1</v>
      </c>
      <c r="AD129">
        <v>1</v>
      </c>
      <c r="AE129">
        <v>1</v>
      </c>
      <c r="AF129">
        <v>1</v>
      </c>
      <c r="AG129">
        <v>1</v>
      </c>
      <c r="AH129">
        <v>1</v>
      </c>
      <c r="AI129">
        <v>1</v>
      </c>
      <c r="AJ129">
        <v>1</v>
      </c>
      <c r="AK129">
        <v>1</v>
      </c>
      <c r="AL129">
        <v>1</v>
      </c>
      <c r="AM129">
        <v>1</v>
      </c>
      <c r="AN129">
        <v>1</v>
      </c>
      <c r="AO129">
        <v>0</v>
      </c>
      <c r="AP129">
        <v>0</v>
      </c>
      <c r="AQ129">
        <v>0</v>
      </c>
      <c r="AR129">
        <v>0</v>
      </c>
      <c r="AS129">
        <v>1</v>
      </c>
      <c r="AT129">
        <v>1</v>
      </c>
      <c r="AU129">
        <v>1</v>
      </c>
      <c r="AV129">
        <v>1</v>
      </c>
      <c r="AW129">
        <v>0</v>
      </c>
      <c r="AX129">
        <v>0</v>
      </c>
      <c r="AY129" t="s">
        <v>219</v>
      </c>
      <c r="AZ129" t="s">
        <v>219</v>
      </c>
      <c r="BA129" t="s">
        <v>219</v>
      </c>
      <c r="BB129" t="s">
        <v>219</v>
      </c>
      <c r="BC129" t="s">
        <v>219</v>
      </c>
      <c r="BD129" t="s">
        <v>219</v>
      </c>
      <c r="BE129" t="s">
        <v>219</v>
      </c>
      <c r="BF129" t="s">
        <v>219</v>
      </c>
      <c r="BG129" t="s">
        <v>219</v>
      </c>
      <c r="BH129">
        <v>0</v>
      </c>
      <c r="BI129">
        <v>0</v>
      </c>
      <c r="BJ129" t="s">
        <v>219</v>
      </c>
      <c r="BK129" t="s">
        <v>219</v>
      </c>
      <c r="BL129" t="s">
        <v>219</v>
      </c>
      <c r="BM129" t="s">
        <v>219</v>
      </c>
      <c r="BN129" t="s">
        <v>219</v>
      </c>
      <c r="BO129" t="s">
        <v>219</v>
      </c>
      <c r="BP129">
        <v>0</v>
      </c>
      <c r="BQ129">
        <v>1</v>
      </c>
      <c r="BR129">
        <v>1</v>
      </c>
      <c r="BS129">
        <v>1</v>
      </c>
      <c r="BT129">
        <v>0</v>
      </c>
      <c r="BU129">
        <v>0</v>
      </c>
      <c r="BV129">
        <v>0</v>
      </c>
      <c r="BW129">
        <v>0</v>
      </c>
      <c r="BX129">
        <v>0</v>
      </c>
      <c r="BY129">
        <v>0</v>
      </c>
      <c r="BZ129">
        <v>0</v>
      </c>
      <c r="CA129">
        <v>0</v>
      </c>
      <c r="CB129">
        <v>0</v>
      </c>
      <c r="CC129">
        <v>0</v>
      </c>
      <c r="CD129">
        <v>0</v>
      </c>
      <c r="CE129">
        <v>0</v>
      </c>
      <c r="CF129">
        <v>0</v>
      </c>
      <c r="CG129">
        <v>1</v>
      </c>
      <c r="CH129">
        <v>0</v>
      </c>
      <c r="CI129">
        <v>1</v>
      </c>
      <c r="CJ129" t="s">
        <v>219</v>
      </c>
      <c r="CK129" t="s">
        <v>219</v>
      </c>
      <c r="CL129" t="s">
        <v>219</v>
      </c>
      <c r="CM129" t="s">
        <v>219</v>
      </c>
      <c r="CN129" t="s">
        <v>219</v>
      </c>
      <c r="CO129" t="s">
        <v>219</v>
      </c>
      <c r="CP129" t="s">
        <v>219</v>
      </c>
      <c r="CQ129" t="s">
        <v>219</v>
      </c>
      <c r="CR129" t="s">
        <v>219</v>
      </c>
      <c r="CS129" t="s">
        <v>219</v>
      </c>
      <c r="CT129" t="s">
        <v>219</v>
      </c>
      <c r="CU129" t="s">
        <v>219</v>
      </c>
      <c r="CV129" t="s">
        <v>219</v>
      </c>
      <c r="CW129" t="s">
        <v>219</v>
      </c>
      <c r="CX129" t="s">
        <v>219</v>
      </c>
      <c r="CY129">
        <v>0</v>
      </c>
      <c r="CZ129">
        <v>1</v>
      </c>
      <c r="DA129">
        <v>1</v>
      </c>
      <c r="DB129">
        <v>0</v>
      </c>
      <c r="DC129">
        <v>1</v>
      </c>
      <c r="DD129">
        <v>1</v>
      </c>
      <c r="DE129">
        <v>0</v>
      </c>
      <c r="DF129">
        <v>1</v>
      </c>
      <c r="DG129">
        <v>0</v>
      </c>
      <c r="DH129">
        <v>0</v>
      </c>
      <c r="DI129">
        <v>0</v>
      </c>
      <c r="DJ129" t="s">
        <v>219</v>
      </c>
      <c r="DK129" t="s">
        <v>219</v>
      </c>
      <c r="DL129" t="s">
        <v>219</v>
      </c>
      <c r="DM129" t="s">
        <v>219</v>
      </c>
      <c r="DN129" t="s">
        <v>219</v>
      </c>
      <c r="DO129" t="s">
        <v>219</v>
      </c>
      <c r="DP129" t="s">
        <v>219</v>
      </c>
      <c r="DQ129" t="s">
        <v>219</v>
      </c>
      <c r="DR129" t="s">
        <v>219</v>
      </c>
      <c r="DS129">
        <v>0</v>
      </c>
      <c r="DT129">
        <v>0</v>
      </c>
      <c r="DU129" t="s">
        <v>219</v>
      </c>
      <c r="DV129" t="s">
        <v>219</v>
      </c>
      <c r="DW129" t="s">
        <v>219</v>
      </c>
      <c r="DX129" t="s">
        <v>219</v>
      </c>
      <c r="DY129" t="s">
        <v>219</v>
      </c>
      <c r="DZ129" t="s">
        <v>219</v>
      </c>
      <c r="EA129" t="s">
        <v>219</v>
      </c>
      <c r="EB129" t="s">
        <v>219</v>
      </c>
      <c r="EC129" t="s">
        <v>219</v>
      </c>
      <c r="ED129">
        <v>0</v>
      </c>
      <c r="EE129" t="s">
        <v>219</v>
      </c>
      <c r="EF129" t="s">
        <v>219</v>
      </c>
      <c r="EG129" t="s">
        <v>219</v>
      </c>
      <c r="EH129" t="s">
        <v>219</v>
      </c>
      <c r="EI129" t="s">
        <v>219</v>
      </c>
      <c r="EJ129">
        <v>0</v>
      </c>
      <c r="EK129" t="s">
        <v>219</v>
      </c>
      <c r="EL129" t="s">
        <v>219</v>
      </c>
      <c r="EM129" t="s">
        <v>219</v>
      </c>
      <c r="EN129" t="s">
        <v>219</v>
      </c>
      <c r="EO129" t="s">
        <v>219</v>
      </c>
      <c r="EP129">
        <v>1</v>
      </c>
      <c r="EQ129">
        <v>0</v>
      </c>
      <c r="ER129">
        <v>1</v>
      </c>
      <c r="ES129">
        <v>1</v>
      </c>
      <c r="ET129">
        <v>1</v>
      </c>
      <c r="EU129">
        <v>1</v>
      </c>
      <c r="EV129">
        <v>0</v>
      </c>
      <c r="EW129" t="s">
        <v>219</v>
      </c>
      <c r="EX129" t="s">
        <v>219</v>
      </c>
      <c r="EY129" t="s">
        <v>219</v>
      </c>
      <c r="EZ129" t="s">
        <v>219</v>
      </c>
      <c r="FA129" t="s">
        <v>219</v>
      </c>
      <c r="FB129" t="s">
        <v>219</v>
      </c>
      <c r="FC129">
        <v>1</v>
      </c>
      <c r="FD129">
        <v>0</v>
      </c>
      <c r="FE129">
        <v>1</v>
      </c>
      <c r="FF129">
        <v>1</v>
      </c>
      <c r="FG129">
        <v>0</v>
      </c>
      <c r="FH129" t="s">
        <v>219</v>
      </c>
      <c r="FI129" t="s">
        <v>219</v>
      </c>
      <c r="FJ129" t="s">
        <v>219</v>
      </c>
      <c r="FK129" t="s">
        <v>219</v>
      </c>
      <c r="FL129" t="s">
        <v>219</v>
      </c>
      <c r="FM129" t="s">
        <v>219</v>
      </c>
      <c r="FN129">
        <v>0</v>
      </c>
      <c r="FO129">
        <v>0</v>
      </c>
      <c r="FP129" t="s">
        <v>219</v>
      </c>
      <c r="FQ129" t="s">
        <v>219</v>
      </c>
      <c r="FR129" t="s">
        <v>219</v>
      </c>
      <c r="FS129" t="s">
        <v>219</v>
      </c>
      <c r="FT129" t="s">
        <v>219</v>
      </c>
      <c r="FU129" t="s">
        <v>219</v>
      </c>
      <c r="FV129" t="s">
        <v>219</v>
      </c>
      <c r="FW129" t="s">
        <v>219</v>
      </c>
      <c r="FX129" t="s">
        <v>219</v>
      </c>
      <c r="FY129">
        <v>0</v>
      </c>
      <c r="FZ129">
        <v>0</v>
      </c>
      <c r="GA129" t="s">
        <v>219</v>
      </c>
      <c r="GB129" t="s">
        <v>219</v>
      </c>
      <c r="GC129" t="s">
        <v>219</v>
      </c>
      <c r="GD129" t="s">
        <v>219</v>
      </c>
      <c r="GE129" t="s">
        <v>219</v>
      </c>
      <c r="GF129" t="s">
        <v>219</v>
      </c>
      <c r="GG129" t="s">
        <v>219</v>
      </c>
      <c r="GH129" t="s">
        <v>219</v>
      </c>
      <c r="GI129" t="s">
        <v>219</v>
      </c>
      <c r="GJ129" t="s">
        <v>219</v>
      </c>
      <c r="GK129" t="s">
        <v>219</v>
      </c>
      <c r="GL129" t="s">
        <v>219</v>
      </c>
      <c r="GM129" t="s">
        <v>219</v>
      </c>
      <c r="GN129" t="s">
        <v>219</v>
      </c>
      <c r="GO129" t="s">
        <v>219</v>
      </c>
      <c r="GP129" t="s">
        <v>219</v>
      </c>
      <c r="GQ129" t="s">
        <v>219</v>
      </c>
      <c r="GR129" t="s">
        <v>219</v>
      </c>
      <c r="GS129" t="s">
        <v>219</v>
      </c>
      <c r="GT129" t="s">
        <v>219</v>
      </c>
      <c r="GU129" t="s">
        <v>219</v>
      </c>
      <c r="GV129" t="s">
        <v>219</v>
      </c>
      <c r="GW129" t="s">
        <v>219</v>
      </c>
      <c r="GX129" t="s">
        <v>219</v>
      </c>
      <c r="GY129" t="s">
        <v>219</v>
      </c>
      <c r="GZ129" t="s">
        <v>219</v>
      </c>
      <c r="HA129" t="s">
        <v>219</v>
      </c>
      <c r="HB129" t="s">
        <v>219</v>
      </c>
      <c r="HC129" t="s">
        <v>219</v>
      </c>
      <c r="HD129" t="s">
        <v>219</v>
      </c>
      <c r="HE129" t="s">
        <v>219</v>
      </c>
      <c r="HF129" t="s">
        <v>219</v>
      </c>
      <c r="HG129" t="s">
        <v>219</v>
      </c>
      <c r="HH129" t="s">
        <v>219</v>
      </c>
      <c r="HI129" t="s">
        <v>219</v>
      </c>
      <c r="HJ129">
        <v>0</v>
      </c>
    </row>
    <row r="130" spans="1:218">
      <c r="A130" t="s">
        <v>244</v>
      </c>
      <c r="B130" s="1">
        <v>44330</v>
      </c>
      <c r="C130" s="1">
        <v>44342</v>
      </c>
      <c r="D130">
        <v>0</v>
      </c>
      <c r="E130">
        <v>1</v>
      </c>
      <c r="F130">
        <v>0</v>
      </c>
      <c r="G130">
        <v>1</v>
      </c>
      <c r="H130">
        <v>1</v>
      </c>
      <c r="I130">
        <v>0</v>
      </c>
      <c r="J130">
        <v>0</v>
      </c>
      <c r="K130">
        <v>0</v>
      </c>
      <c r="L130">
        <v>0</v>
      </c>
      <c r="M130">
        <v>1</v>
      </c>
      <c r="N130">
        <v>0</v>
      </c>
      <c r="O130">
        <v>1</v>
      </c>
      <c r="P130">
        <v>0</v>
      </c>
      <c r="Q130">
        <v>0</v>
      </c>
      <c r="R130">
        <v>0</v>
      </c>
      <c r="S130">
        <v>0</v>
      </c>
      <c r="T130">
        <v>0</v>
      </c>
      <c r="U130" t="s">
        <v>219</v>
      </c>
      <c r="V130" t="s">
        <v>219</v>
      </c>
      <c r="W130" t="s">
        <v>219</v>
      </c>
      <c r="X130" t="s">
        <v>219</v>
      </c>
      <c r="Y130" t="s">
        <v>219</v>
      </c>
      <c r="Z130" t="s">
        <v>219</v>
      </c>
      <c r="AA130" t="s">
        <v>219</v>
      </c>
      <c r="AB130">
        <v>0</v>
      </c>
      <c r="AC130">
        <v>1</v>
      </c>
      <c r="AD130">
        <v>1</v>
      </c>
      <c r="AE130">
        <v>1</v>
      </c>
      <c r="AF130">
        <v>1</v>
      </c>
      <c r="AG130">
        <v>1</v>
      </c>
      <c r="AH130">
        <v>1</v>
      </c>
      <c r="AI130">
        <v>1</v>
      </c>
      <c r="AJ130">
        <v>1</v>
      </c>
      <c r="AK130">
        <v>1</v>
      </c>
      <c r="AL130">
        <v>1</v>
      </c>
      <c r="AM130">
        <v>1</v>
      </c>
      <c r="AN130">
        <v>1</v>
      </c>
      <c r="AO130">
        <v>0</v>
      </c>
      <c r="AP130">
        <v>0</v>
      </c>
      <c r="AQ130">
        <v>0</v>
      </c>
      <c r="AR130">
        <v>0</v>
      </c>
      <c r="AS130">
        <v>1</v>
      </c>
      <c r="AT130">
        <v>1</v>
      </c>
      <c r="AU130">
        <v>1</v>
      </c>
      <c r="AV130">
        <v>1</v>
      </c>
      <c r="AW130">
        <v>0</v>
      </c>
      <c r="AX130">
        <v>0</v>
      </c>
      <c r="AY130" t="s">
        <v>219</v>
      </c>
      <c r="AZ130" t="s">
        <v>219</v>
      </c>
      <c r="BA130" t="s">
        <v>219</v>
      </c>
      <c r="BB130" t="s">
        <v>219</v>
      </c>
      <c r="BC130" t="s">
        <v>219</v>
      </c>
      <c r="BD130" t="s">
        <v>219</v>
      </c>
      <c r="BE130" t="s">
        <v>219</v>
      </c>
      <c r="BF130" t="s">
        <v>219</v>
      </c>
      <c r="BG130" t="s">
        <v>219</v>
      </c>
      <c r="BH130">
        <v>0</v>
      </c>
      <c r="BI130">
        <v>0</v>
      </c>
      <c r="BJ130" t="s">
        <v>219</v>
      </c>
      <c r="BK130" t="s">
        <v>219</v>
      </c>
      <c r="BL130" t="s">
        <v>219</v>
      </c>
      <c r="BM130" t="s">
        <v>219</v>
      </c>
      <c r="BN130" t="s">
        <v>219</v>
      </c>
      <c r="BO130" t="s">
        <v>219</v>
      </c>
      <c r="BP130">
        <v>0</v>
      </c>
      <c r="BQ130">
        <v>1</v>
      </c>
      <c r="BR130">
        <v>1</v>
      </c>
      <c r="BS130">
        <v>1</v>
      </c>
      <c r="BT130">
        <v>0</v>
      </c>
      <c r="BU130">
        <v>0</v>
      </c>
      <c r="BV130">
        <v>0</v>
      </c>
      <c r="BW130">
        <v>0</v>
      </c>
      <c r="BX130">
        <v>0</v>
      </c>
      <c r="BY130">
        <v>0</v>
      </c>
      <c r="BZ130">
        <v>0</v>
      </c>
      <c r="CA130">
        <v>0</v>
      </c>
      <c r="CB130">
        <v>0</v>
      </c>
      <c r="CC130">
        <v>0</v>
      </c>
      <c r="CD130">
        <v>0</v>
      </c>
      <c r="CE130">
        <v>0</v>
      </c>
      <c r="CF130">
        <v>0</v>
      </c>
      <c r="CG130">
        <v>1</v>
      </c>
      <c r="CH130">
        <v>0</v>
      </c>
      <c r="CI130">
        <v>1</v>
      </c>
      <c r="CJ130" t="s">
        <v>219</v>
      </c>
      <c r="CK130" t="s">
        <v>219</v>
      </c>
      <c r="CL130" t="s">
        <v>219</v>
      </c>
      <c r="CM130" t="s">
        <v>219</v>
      </c>
      <c r="CN130" t="s">
        <v>219</v>
      </c>
      <c r="CO130" t="s">
        <v>219</v>
      </c>
      <c r="CP130" t="s">
        <v>219</v>
      </c>
      <c r="CQ130" t="s">
        <v>219</v>
      </c>
      <c r="CR130" t="s">
        <v>219</v>
      </c>
      <c r="CS130" t="s">
        <v>219</v>
      </c>
      <c r="CT130" t="s">
        <v>219</v>
      </c>
      <c r="CU130" t="s">
        <v>219</v>
      </c>
      <c r="CV130" t="s">
        <v>219</v>
      </c>
      <c r="CW130" t="s">
        <v>219</v>
      </c>
      <c r="CX130" t="s">
        <v>219</v>
      </c>
      <c r="CY130">
        <v>0</v>
      </c>
      <c r="CZ130">
        <v>1</v>
      </c>
      <c r="DA130">
        <v>1</v>
      </c>
      <c r="DB130">
        <v>0</v>
      </c>
      <c r="DC130">
        <v>1</v>
      </c>
      <c r="DD130">
        <v>1</v>
      </c>
      <c r="DE130">
        <v>0</v>
      </c>
      <c r="DF130">
        <v>1</v>
      </c>
      <c r="DG130">
        <v>0</v>
      </c>
      <c r="DH130">
        <v>0</v>
      </c>
      <c r="DI130">
        <v>0</v>
      </c>
      <c r="DJ130" t="s">
        <v>219</v>
      </c>
      <c r="DK130" t="s">
        <v>219</v>
      </c>
      <c r="DL130" t="s">
        <v>219</v>
      </c>
      <c r="DM130" t="s">
        <v>219</v>
      </c>
      <c r="DN130" t="s">
        <v>219</v>
      </c>
      <c r="DO130" t="s">
        <v>219</v>
      </c>
      <c r="DP130" t="s">
        <v>219</v>
      </c>
      <c r="DQ130" t="s">
        <v>219</v>
      </c>
      <c r="DR130" t="s">
        <v>219</v>
      </c>
      <c r="DS130">
        <v>0</v>
      </c>
      <c r="DT130">
        <v>0</v>
      </c>
      <c r="DU130" t="s">
        <v>219</v>
      </c>
      <c r="DV130" t="s">
        <v>219</v>
      </c>
      <c r="DW130" t="s">
        <v>219</v>
      </c>
      <c r="DX130" t="s">
        <v>219</v>
      </c>
      <c r="DY130" t="s">
        <v>219</v>
      </c>
      <c r="DZ130" t="s">
        <v>219</v>
      </c>
      <c r="EA130" t="s">
        <v>219</v>
      </c>
      <c r="EB130" t="s">
        <v>219</v>
      </c>
      <c r="EC130" t="s">
        <v>219</v>
      </c>
      <c r="ED130">
        <v>0</v>
      </c>
      <c r="EE130" t="s">
        <v>219</v>
      </c>
      <c r="EF130" t="s">
        <v>219</v>
      </c>
      <c r="EG130" t="s">
        <v>219</v>
      </c>
      <c r="EH130" t="s">
        <v>219</v>
      </c>
      <c r="EI130" t="s">
        <v>219</v>
      </c>
      <c r="EJ130">
        <v>0</v>
      </c>
      <c r="EK130" t="s">
        <v>219</v>
      </c>
      <c r="EL130" t="s">
        <v>219</v>
      </c>
      <c r="EM130" t="s">
        <v>219</v>
      </c>
      <c r="EN130" t="s">
        <v>219</v>
      </c>
      <c r="EO130" t="s">
        <v>219</v>
      </c>
      <c r="EP130">
        <v>1</v>
      </c>
      <c r="EQ130">
        <v>0</v>
      </c>
      <c r="ER130">
        <v>1</v>
      </c>
      <c r="ES130">
        <v>1</v>
      </c>
      <c r="ET130">
        <v>1</v>
      </c>
      <c r="EU130">
        <v>1</v>
      </c>
      <c r="EV130">
        <v>0</v>
      </c>
      <c r="EW130" t="s">
        <v>219</v>
      </c>
      <c r="EX130" t="s">
        <v>219</v>
      </c>
      <c r="EY130" t="s">
        <v>219</v>
      </c>
      <c r="EZ130" t="s">
        <v>219</v>
      </c>
      <c r="FA130" t="s">
        <v>219</v>
      </c>
      <c r="FB130" t="s">
        <v>219</v>
      </c>
      <c r="FC130">
        <v>1</v>
      </c>
      <c r="FD130">
        <v>0</v>
      </c>
      <c r="FE130">
        <v>1</v>
      </c>
      <c r="FF130">
        <v>1</v>
      </c>
      <c r="FG130">
        <v>0</v>
      </c>
      <c r="FH130" t="s">
        <v>219</v>
      </c>
      <c r="FI130" t="s">
        <v>219</v>
      </c>
      <c r="FJ130" t="s">
        <v>219</v>
      </c>
      <c r="FK130" t="s">
        <v>219</v>
      </c>
      <c r="FL130" t="s">
        <v>219</v>
      </c>
      <c r="FM130" t="s">
        <v>219</v>
      </c>
      <c r="FN130">
        <v>0</v>
      </c>
      <c r="FO130">
        <v>0</v>
      </c>
      <c r="FP130" t="s">
        <v>219</v>
      </c>
      <c r="FQ130" t="s">
        <v>219</v>
      </c>
      <c r="FR130" t="s">
        <v>219</v>
      </c>
      <c r="FS130" t="s">
        <v>219</v>
      </c>
      <c r="FT130" t="s">
        <v>219</v>
      </c>
      <c r="FU130" t="s">
        <v>219</v>
      </c>
      <c r="FV130" t="s">
        <v>219</v>
      </c>
      <c r="FW130" t="s">
        <v>219</v>
      </c>
      <c r="FX130" t="s">
        <v>219</v>
      </c>
      <c r="FY130">
        <v>0</v>
      </c>
      <c r="FZ130">
        <v>0</v>
      </c>
      <c r="GA130" t="s">
        <v>219</v>
      </c>
      <c r="GB130" t="s">
        <v>219</v>
      </c>
      <c r="GC130" t="s">
        <v>219</v>
      </c>
      <c r="GD130" t="s">
        <v>219</v>
      </c>
      <c r="GE130" t="s">
        <v>219</v>
      </c>
      <c r="GF130" t="s">
        <v>219</v>
      </c>
      <c r="GG130" t="s">
        <v>219</v>
      </c>
      <c r="GH130" t="s">
        <v>219</v>
      </c>
      <c r="GI130" t="s">
        <v>219</v>
      </c>
      <c r="GJ130" t="s">
        <v>219</v>
      </c>
      <c r="GK130" t="s">
        <v>219</v>
      </c>
      <c r="GL130" t="s">
        <v>219</v>
      </c>
      <c r="GM130" t="s">
        <v>219</v>
      </c>
      <c r="GN130" t="s">
        <v>219</v>
      </c>
      <c r="GO130" t="s">
        <v>219</v>
      </c>
      <c r="GP130" t="s">
        <v>219</v>
      </c>
      <c r="GQ130" t="s">
        <v>219</v>
      </c>
      <c r="GR130" t="s">
        <v>219</v>
      </c>
      <c r="GS130" t="s">
        <v>219</v>
      </c>
      <c r="GT130" t="s">
        <v>219</v>
      </c>
      <c r="GU130" t="s">
        <v>219</v>
      </c>
      <c r="GV130" t="s">
        <v>219</v>
      </c>
      <c r="GW130" t="s">
        <v>219</v>
      </c>
      <c r="GX130" t="s">
        <v>219</v>
      </c>
      <c r="GY130" t="s">
        <v>219</v>
      </c>
      <c r="GZ130" t="s">
        <v>219</v>
      </c>
      <c r="HA130" t="s">
        <v>219</v>
      </c>
      <c r="HB130" t="s">
        <v>219</v>
      </c>
      <c r="HC130" t="s">
        <v>219</v>
      </c>
      <c r="HD130" t="s">
        <v>219</v>
      </c>
      <c r="HE130" t="s">
        <v>219</v>
      </c>
      <c r="HF130" t="s">
        <v>219</v>
      </c>
      <c r="HG130" t="s">
        <v>219</v>
      </c>
      <c r="HH130" t="s">
        <v>219</v>
      </c>
      <c r="HI130" t="s">
        <v>219</v>
      </c>
      <c r="HJ130">
        <v>0</v>
      </c>
    </row>
    <row r="131" spans="1:218">
      <c r="A131" t="s">
        <v>244</v>
      </c>
      <c r="B131" s="1">
        <v>44343</v>
      </c>
      <c r="C131" s="1">
        <v>44377</v>
      </c>
      <c r="D131">
        <v>0</v>
      </c>
      <c r="E131">
        <v>1</v>
      </c>
      <c r="F131">
        <v>0</v>
      </c>
      <c r="G131">
        <v>1</v>
      </c>
      <c r="H131">
        <v>1</v>
      </c>
      <c r="I131">
        <v>0</v>
      </c>
      <c r="J131">
        <v>0</v>
      </c>
      <c r="K131">
        <v>0</v>
      </c>
      <c r="L131">
        <v>0</v>
      </c>
      <c r="M131">
        <v>1</v>
      </c>
      <c r="N131">
        <v>0</v>
      </c>
      <c r="O131">
        <v>1</v>
      </c>
      <c r="P131">
        <v>0</v>
      </c>
      <c r="Q131">
        <v>0</v>
      </c>
      <c r="R131">
        <v>1</v>
      </c>
      <c r="S131">
        <v>0</v>
      </c>
      <c r="T131">
        <v>0</v>
      </c>
      <c r="U131" t="s">
        <v>219</v>
      </c>
      <c r="V131" t="s">
        <v>219</v>
      </c>
      <c r="W131" t="s">
        <v>219</v>
      </c>
      <c r="X131" t="s">
        <v>219</v>
      </c>
      <c r="Y131" t="s">
        <v>219</v>
      </c>
      <c r="Z131" t="s">
        <v>219</v>
      </c>
      <c r="AA131" t="s">
        <v>219</v>
      </c>
      <c r="AB131">
        <v>0</v>
      </c>
      <c r="AC131">
        <v>1</v>
      </c>
      <c r="AD131">
        <v>1</v>
      </c>
      <c r="AE131">
        <v>1</v>
      </c>
      <c r="AF131">
        <v>1</v>
      </c>
      <c r="AG131">
        <v>1</v>
      </c>
      <c r="AH131">
        <v>1</v>
      </c>
      <c r="AI131">
        <v>1</v>
      </c>
      <c r="AJ131">
        <v>1</v>
      </c>
      <c r="AK131">
        <v>1</v>
      </c>
      <c r="AL131">
        <v>1</v>
      </c>
      <c r="AM131">
        <v>1</v>
      </c>
      <c r="AN131">
        <v>1</v>
      </c>
      <c r="AO131">
        <v>0</v>
      </c>
      <c r="AP131">
        <v>0</v>
      </c>
      <c r="AQ131">
        <v>0</v>
      </c>
      <c r="AR131">
        <v>0</v>
      </c>
      <c r="AS131">
        <v>1</v>
      </c>
      <c r="AT131">
        <v>1</v>
      </c>
      <c r="AU131">
        <v>1</v>
      </c>
      <c r="AV131">
        <v>1</v>
      </c>
      <c r="AW131">
        <v>0</v>
      </c>
      <c r="AX131">
        <v>0</v>
      </c>
      <c r="AY131" t="s">
        <v>219</v>
      </c>
      <c r="AZ131" t="s">
        <v>219</v>
      </c>
      <c r="BA131" t="s">
        <v>219</v>
      </c>
      <c r="BB131" t="s">
        <v>219</v>
      </c>
      <c r="BC131" t="s">
        <v>219</v>
      </c>
      <c r="BD131" t="s">
        <v>219</v>
      </c>
      <c r="BE131" t="s">
        <v>219</v>
      </c>
      <c r="BF131" t="s">
        <v>219</v>
      </c>
      <c r="BG131" t="s">
        <v>219</v>
      </c>
      <c r="BH131">
        <v>0</v>
      </c>
      <c r="BI131">
        <v>0</v>
      </c>
      <c r="BJ131" t="s">
        <v>219</v>
      </c>
      <c r="BK131" t="s">
        <v>219</v>
      </c>
      <c r="BL131" t="s">
        <v>219</v>
      </c>
      <c r="BM131" t="s">
        <v>219</v>
      </c>
      <c r="BN131" t="s">
        <v>219</v>
      </c>
      <c r="BO131" t="s">
        <v>219</v>
      </c>
      <c r="BP131">
        <v>0</v>
      </c>
      <c r="BQ131">
        <v>1</v>
      </c>
      <c r="BR131">
        <v>1</v>
      </c>
      <c r="BS131">
        <v>1</v>
      </c>
      <c r="BT131">
        <v>0</v>
      </c>
      <c r="BU131">
        <v>0</v>
      </c>
      <c r="BV131">
        <v>0</v>
      </c>
      <c r="BW131">
        <v>0</v>
      </c>
      <c r="BX131">
        <v>0</v>
      </c>
      <c r="BY131">
        <v>0</v>
      </c>
      <c r="BZ131">
        <v>0</v>
      </c>
      <c r="CA131">
        <v>0</v>
      </c>
      <c r="CB131">
        <v>0</v>
      </c>
      <c r="CC131">
        <v>0</v>
      </c>
      <c r="CD131">
        <v>0</v>
      </c>
      <c r="CE131">
        <v>0</v>
      </c>
      <c r="CF131">
        <v>0</v>
      </c>
      <c r="CG131">
        <v>1</v>
      </c>
      <c r="CH131">
        <v>0</v>
      </c>
      <c r="CI131">
        <v>1</v>
      </c>
      <c r="CJ131" t="s">
        <v>219</v>
      </c>
      <c r="CK131" t="s">
        <v>219</v>
      </c>
      <c r="CL131" t="s">
        <v>219</v>
      </c>
      <c r="CM131" t="s">
        <v>219</v>
      </c>
      <c r="CN131" t="s">
        <v>219</v>
      </c>
      <c r="CO131" t="s">
        <v>219</v>
      </c>
      <c r="CP131" t="s">
        <v>219</v>
      </c>
      <c r="CQ131" t="s">
        <v>219</v>
      </c>
      <c r="CR131" t="s">
        <v>219</v>
      </c>
      <c r="CS131" t="s">
        <v>219</v>
      </c>
      <c r="CT131" t="s">
        <v>219</v>
      </c>
      <c r="CU131" t="s">
        <v>219</v>
      </c>
      <c r="CV131" t="s">
        <v>219</v>
      </c>
      <c r="CW131" t="s">
        <v>219</v>
      </c>
      <c r="CX131" t="s">
        <v>219</v>
      </c>
      <c r="CY131">
        <v>0</v>
      </c>
      <c r="CZ131">
        <v>1</v>
      </c>
      <c r="DA131">
        <v>1</v>
      </c>
      <c r="DB131">
        <v>0</v>
      </c>
      <c r="DC131">
        <v>1</v>
      </c>
      <c r="DD131">
        <v>1</v>
      </c>
      <c r="DE131">
        <v>0</v>
      </c>
      <c r="DF131">
        <v>1</v>
      </c>
      <c r="DG131">
        <v>0</v>
      </c>
      <c r="DH131">
        <v>0</v>
      </c>
      <c r="DI131">
        <v>0</v>
      </c>
      <c r="DJ131" t="s">
        <v>219</v>
      </c>
      <c r="DK131" t="s">
        <v>219</v>
      </c>
      <c r="DL131" t="s">
        <v>219</v>
      </c>
      <c r="DM131" t="s">
        <v>219</v>
      </c>
      <c r="DN131" t="s">
        <v>219</v>
      </c>
      <c r="DO131" t="s">
        <v>219</v>
      </c>
      <c r="DP131" t="s">
        <v>219</v>
      </c>
      <c r="DQ131" t="s">
        <v>219</v>
      </c>
      <c r="DR131" t="s">
        <v>219</v>
      </c>
      <c r="DS131">
        <v>0</v>
      </c>
      <c r="DT131">
        <v>0</v>
      </c>
      <c r="DU131" t="s">
        <v>219</v>
      </c>
      <c r="DV131" t="s">
        <v>219</v>
      </c>
      <c r="DW131" t="s">
        <v>219</v>
      </c>
      <c r="DX131" t="s">
        <v>219</v>
      </c>
      <c r="DY131" t="s">
        <v>219</v>
      </c>
      <c r="DZ131" t="s">
        <v>219</v>
      </c>
      <c r="EA131" t="s">
        <v>219</v>
      </c>
      <c r="EB131" t="s">
        <v>219</v>
      </c>
      <c r="EC131" t="s">
        <v>219</v>
      </c>
      <c r="ED131">
        <v>0</v>
      </c>
      <c r="EE131" t="s">
        <v>219</v>
      </c>
      <c r="EF131" t="s">
        <v>219</v>
      </c>
      <c r="EG131" t="s">
        <v>219</v>
      </c>
      <c r="EH131" t="s">
        <v>219</v>
      </c>
      <c r="EI131" t="s">
        <v>219</v>
      </c>
      <c r="EJ131">
        <v>0</v>
      </c>
      <c r="EK131" t="s">
        <v>219</v>
      </c>
      <c r="EL131" t="s">
        <v>219</v>
      </c>
      <c r="EM131" t="s">
        <v>219</v>
      </c>
      <c r="EN131" t="s">
        <v>219</v>
      </c>
      <c r="EO131" t="s">
        <v>219</v>
      </c>
      <c r="EP131">
        <v>1</v>
      </c>
      <c r="EQ131">
        <v>0</v>
      </c>
      <c r="ER131">
        <v>1</v>
      </c>
      <c r="ES131">
        <v>1</v>
      </c>
      <c r="ET131">
        <v>1</v>
      </c>
      <c r="EU131">
        <v>1</v>
      </c>
      <c r="EV131">
        <v>0</v>
      </c>
      <c r="EW131" t="s">
        <v>219</v>
      </c>
      <c r="EX131" t="s">
        <v>219</v>
      </c>
      <c r="EY131" t="s">
        <v>219</v>
      </c>
      <c r="EZ131" t="s">
        <v>219</v>
      </c>
      <c r="FA131" t="s">
        <v>219</v>
      </c>
      <c r="FB131" t="s">
        <v>219</v>
      </c>
      <c r="FC131">
        <v>1</v>
      </c>
      <c r="FD131">
        <v>0</v>
      </c>
      <c r="FE131">
        <v>1</v>
      </c>
      <c r="FF131">
        <v>1</v>
      </c>
      <c r="FG131">
        <v>0</v>
      </c>
      <c r="FH131" t="s">
        <v>219</v>
      </c>
      <c r="FI131" t="s">
        <v>219</v>
      </c>
      <c r="FJ131" t="s">
        <v>219</v>
      </c>
      <c r="FK131" t="s">
        <v>219</v>
      </c>
      <c r="FL131" t="s">
        <v>219</v>
      </c>
      <c r="FM131" t="s">
        <v>219</v>
      </c>
      <c r="FN131">
        <v>0</v>
      </c>
      <c r="FO131">
        <v>0</v>
      </c>
      <c r="FP131" t="s">
        <v>219</v>
      </c>
      <c r="FQ131" t="s">
        <v>219</v>
      </c>
      <c r="FR131" t="s">
        <v>219</v>
      </c>
      <c r="FS131" t="s">
        <v>219</v>
      </c>
      <c r="FT131" t="s">
        <v>219</v>
      </c>
      <c r="FU131" t="s">
        <v>219</v>
      </c>
      <c r="FV131" t="s">
        <v>219</v>
      </c>
      <c r="FW131" t="s">
        <v>219</v>
      </c>
      <c r="FX131" t="s">
        <v>219</v>
      </c>
      <c r="FY131">
        <v>0</v>
      </c>
      <c r="FZ131">
        <v>1</v>
      </c>
      <c r="GA131">
        <v>1</v>
      </c>
      <c r="GB131">
        <v>1</v>
      </c>
      <c r="GC131">
        <v>0</v>
      </c>
      <c r="GD131">
        <v>1</v>
      </c>
      <c r="GE131">
        <v>1</v>
      </c>
      <c r="GF131">
        <v>1</v>
      </c>
      <c r="GG131">
        <v>1</v>
      </c>
      <c r="GH131">
        <v>1</v>
      </c>
      <c r="GI131">
        <v>1</v>
      </c>
      <c r="GJ131">
        <v>0</v>
      </c>
      <c r="GK131">
        <v>0</v>
      </c>
      <c r="GL131">
        <v>1</v>
      </c>
      <c r="GM131">
        <v>0</v>
      </c>
      <c r="GN131">
        <v>1</v>
      </c>
      <c r="GO131">
        <v>0</v>
      </c>
      <c r="GP131">
        <v>0</v>
      </c>
      <c r="GQ131">
        <v>0</v>
      </c>
      <c r="GR131">
        <v>1</v>
      </c>
      <c r="GS131">
        <v>1</v>
      </c>
      <c r="GT131">
        <v>0</v>
      </c>
      <c r="GU131">
        <v>0</v>
      </c>
      <c r="GV131">
        <v>0</v>
      </c>
      <c r="GW131">
        <v>1</v>
      </c>
      <c r="GX131">
        <v>1</v>
      </c>
      <c r="GY131">
        <v>0</v>
      </c>
      <c r="GZ131">
        <v>0</v>
      </c>
      <c r="HA131">
        <v>1</v>
      </c>
      <c r="HB131">
        <v>0</v>
      </c>
      <c r="HC131">
        <v>0</v>
      </c>
      <c r="HD131">
        <v>0</v>
      </c>
      <c r="HE131">
        <v>0</v>
      </c>
      <c r="HF131">
        <v>0</v>
      </c>
      <c r="HG131">
        <v>0</v>
      </c>
      <c r="HH131">
        <v>1</v>
      </c>
      <c r="HI131">
        <v>0</v>
      </c>
      <c r="HJ131">
        <v>1</v>
      </c>
    </row>
    <row r="132" spans="1:218">
      <c r="A132" t="s">
        <v>244</v>
      </c>
      <c r="B132" s="1">
        <v>44378</v>
      </c>
      <c r="C132" s="1">
        <v>44469</v>
      </c>
      <c r="D132">
        <v>0</v>
      </c>
      <c r="E132">
        <v>1</v>
      </c>
      <c r="F132">
        <v>0</v>
      </c>
      <c r="G132">
        <v>1</v>
      </c>
      <c r="H132">
        <v>1</v>
      </c>
      <c r="I132">
        <v>0</v>
      </c>
      <c r="J132">
        <v>0</v>
      </c>
      <c r="K132">
        <v>0</v>
      </c>
      <c r="L132">
        <v>0</v>
      </c>
      <c r="M132">
        <v>1</v>
      </c>
      <c r="N132">
        <v>0</v>
      </c>
      <c r="O132">
        <v>1</v>
      </c>
      <c r="P132">
        <v>1</v>
      </c>
      <c r="Q132">
        <v>0</v>
      </c>
      <c r="R132">
        <v>1</v>
      </c>
      <c r="S132">
        <v>0</v>
      </c>
      <c r="T132">
        <v>0</v>
      </c>
      <c r="U132" t="s">
        <v>219</v>
      </c>
      <c r="V132" t="s">
        <v>219</v>
      </c>
      <c r="W132" t="s">
        <v>219</v>
      </c>
      <c r="X132" t="s">
        <v>219</v>
      </c>
      <c r="Y132" t="s">
        <v>219</v>
      </c>
      <c r="Z132" t="s">
        <v>219</v>
      </c>
      <c r="AA132" t="s">
        <v>219</v>
      </c>
      <c r="AB132">
        <v>0</v>
      </c>
      <c r="AC132">
        <v>1</v>
      </c>
      <c r="AD132">
        <v>1</v>
      </c>
      <c r="AE132">
        <v>1</v>
      </c>
      <c r="AF132">
        <v>1</v>
      </c>
      <c r="AG132">
        <v>1</v>
      </c>
      <c r="AH132">
        <v>1</v>
      </c>
      <c r="AI132">
        <v>1</v>
      </c>
      <c r="AJ132">
        <v>1</v>
      </c>
      <c r="AK132">
        <v>1</v>
      </c>
      <c r="AL132">
        <v>1</v>
      </c>
      <c r="AM132">
        <v>1</v>
      </c>
      <c r="AN132">
        <v>1</v>
      </c>
      <c r="AO132">
        <v>0</v>
      </c>
      <c r="AP132">
        <v>0</v>
      </c>
      <c r="AQ132">
        <v>0</v>
      </c>
      <c r="AR132">
        <v>0</v>
      </c>
      <c r="AS132">
        <v>1</v>
      </c>
      <c r="AT132">
        <v>1</v>
      </c>
      <c r="AU132">
        <v>1</v>
      </c>
      <c r="AV132">
        <v>1</v>
      </c>
      <c r="AW132">
        <v>0</v>
      </c>
      <c r="AX132">
        <v>0</v>
      </c>
      <c r="AY132" t="s">
        <v>219</v>
      </c>
      <c r="AZ132" t="s">
        <v>219</v>
      </c>
      <c r="BA132" t="s">
        <v>219</v>
      </c>
      <c r="BB132" t="s">
        <v>219</v>
      </c>
      <c r="BC132" t="s">
        <v>219</v>
      </c>
      <c r="BD132" t="s">
        <v>219</v>
      </c>
      <c r="BE132" t="s">
        <v>219</v>
      </c>
      <c r="BF132" t="s">
        <v>219</v>
      </c>
      <c r="BG132" t="s">
        <v>219</v>
      </c>
      <c r="BH132">
        <v>0</v>
      </c>
      <c r="BI132">
        <v>0</v>
      </c>
      <c r="BJ132" t="s">
        <v>219</v>
      </c>
      <c r="BK132" t="s">
        <v>219</v>
      </c>
      <c r="BL132" t="s">
        <v>219</v>
      </c>
      <c r="BM132" t="s">
        <v>219</v>
      </c>
      <c r="BN132" t="s">
        <v>219</v>
      </c>
      <c r="BO132" t="s">
        <v>219</v>
      </c>
      <c r="BP132">
        <v>0</v>
      </c>
      <c r="BQ132">
        <v>1</v>
      </c>
      <c r="BR132">
        <v>1</v>
      </c>
      <c r="BS132">
        <v>1</v>
      </c>
      <c r="BT132">
        <v>0</v>
      </c>
      <c r="BU132">
        <v>0</v>
      </c>
      <c r="BV132">
        <v>0</v>
      </c>
      <c r="BW132">
        <v>0</v>
      </c>
      <c r="BX132">
        <v>0</v>
      </c>
      <c r="BY132">
        <v>0</v>
      </c>
      <c r="BZ132">
        <v>0</v>
      </c>
      <c r="CA132">
        <v>0</v>
      </c>
      <c r="CB132">
        <v>0</v>
      </c>
      <c r="CC132">
        <v>0</v>
      </c>
      <c r="CD132">
        <v>0</v>
      </c>
      <c r="CE132">
        <v>0</v>
      </c>
      <c r="CF132">
        <v>0</v>
      </c>
      <c r="CG132">
        <v>1</v>
      </c>
      <c r="CH132">
        <v>0</v>
      </c>
      <c r="CI132">
        <v>1</v>
      </c>
      <c r="CJ132" t="s">
        <v>219</v>
      </c>
      <c r="CK132" t="s">
        <v>219</v>
      </c>
      <c r="CL132" t="s">
        <v>219</v>
      </c>
      <c r="CM132" t="s">
        <v>219</v>
      </c>
      <c r="CN132" t="s">
        <v>219</v>
      </c>
      <c r="CO132" t="s">
        <v>219</v>
      </c>
      <c r="CP132" t="s">
        <v>219</v>
      </c>
      <c r="CQ132" t="s">
        <v>219</v>
      </c>
      <c r="CR132" t="s">
        <v>219</v>
      </c>
      <c r="CS132" t="s">
        <v>219</v>
      </c>
      <c r="CT132" t="s">
        <v>219</v>
      </c>
      <c r="CU132" t="s">
        <v>219</v>
      </c>
      <c r="CV132" t="s">
        <v>219</v>
      </c>
      <c r="CW132" t="s">
        <v>219</v>
      </c>
      <c r="CX132" t="s">
        <v>219</v>
      </c>
      <c r="CY132">
        <v>0</v>
      </c>
      <c r="CZ132">
        <v>1</v>
      </c>
      <c r="DA132">
        <v>1</v>
      </c>
      <c r="DB132">
        <v>0</v>
      </c>
      <c r="DC132">
        <v>1</v>
      </c>
      <c r="DD132">
        <v>1</v>
      </c>
      <c r="DE132">
        <v>0</v>
      </c>
      <c r="DF132">
        <v>1</v>
      </c>
      <c r="DG132">
        <v>0</v>
      </c>
      <c r="DH132">
        <v>0</v>
      </c>
      <c r="DI132">
        <v>0</v>
      </c>
      <c r="DJ132" t="s">
        <v>219</v>
      </c>
      <c r="DK132" t="s">
        <v>219</v>
      </c>
      <c r="DL132" t="s">
        <v>219</v>
      </c>
      <c r="DM132" t="s">
        <v>219</v>
      </c>
      <c r="DN132" t="s">
        <v>219</v>
      </c>
      <c r="DO132" t="s">
        <v>219</v>
      </c>
      <c r="DP132" t="s">
        <v>219</v>
      </c>
      <c r="DQ132" t="s">
        <v>219</v>
      </c>
      <c r="DR132" t="s">
        <v>219</v>
      </c>
      <c r="DS132">
        <v>0</v>
      </c>
      <c r="DT132">
        <v>0</v>
      </c>
      <c r="DU132" t="s">
        <v>219</v>
      </c>
      <c r="DV132" t="s">
        <v>219</v>
      </c>
      <c r="DW132" t="s">
        <v>219</v>
      </c>
      <c r="DX132" t="s">
        <v>219</v>
      </c>
      <c r="DY132" t="s">
        <v>219</v>
      </c>
      <c r="DZ132" t="s">
        <v>219</v>
      </c>
      <c r="EA132" t="s">
        <v>219</v>
      </c>
      <c r="EB132" t="s">
        <v>219</v>
      </c>
      <c r="EC132" t="s">
        <v>219</v>
      </c>
      <c r="ED132">
        <v>0</v>
      </c>
      <c r="EE132" t="s">
        <v>219</v>
      </c>
      <c r="EF132" t="s">
        <v>219</v>
      </c>
      <c r="EG132" t="s">
        <v>219</v>
      </c>
      <c r="EH132" t="s">
        <v>219</v>
      </c>
      <c r="EI132" t="s">
        <v>219</v>
      </c>
      <c r="EJ132">
        <v>0</v>
      </c>
      <c r="EK132" t="s">
        <v>219</v>
      </c>
      <c r="EL132" t="s">
        <v>219</v>
      </c>
      <c r="EM132" t="s">
        <v>219</v>
      </c>
      <c r="EN132" t="s">
        <v>219</v>
      </c>
      <c r="EO132" t="s">
        <v>219</v>
      </c>
      <c r="EP132">
        <v>1</v>
      </c>
      <c r="EQ132">
        <v>0</v>
      </c>
      <c r="ER132">
        <v>1</v>
      </c>
      <c r="ES132">
        <v>1</v>
      </c>
      <c r="ET132">
        <v>1</v>
      </c>
      <c r="EU132">
        <v>1</v>
      </c>
      <c r="EV132">
        <v>0</v>
      </c>
      <c r="EW132" t="s">
        <v>219</v>
      </c>
      <c r="EX132" t="s">
        <v>219</v>
      </c>
      <c r="EY132" t="s">
        <v>219</v>
      </c>
      <c r="EZ132" t="s">
        <v>219</v>
      </c>
      <c r="FA132" t="s">
        <v>219</v>
      </c>
      <c r="FB132" t="s">
        <v>219</v>
      </c>
      <c r="FC132">
        <v>1</v>
      </c>
      <c r="FD132">
        <v>0</v>
      </c>
      <c r="FE132">
        <v>1</v>
      </c>
      <c r="FF132">
        <v>1</v>
      </c>
      <c r="FG132">
        <v>1</v>
      </c>
      <c r="FH132">
        <v>0</v>
      </c>
      <c r="FI132">
        <v>0</v>
      </c>
      <c r="FJ132">
        <v>0</v>
      </c>
      <c r="FK132">
        <v>0</v>
      </c>
      <c r="FL132">
        <v>1</v>
      </c>
      <c r="FM132">
        <v>0</v>
      </c>
      <c r="FN132">
        <v>0</v>
      </c>
      <c r="FO132">
        <v>0</v>
      </c>
      <c r="FP132" t="s">
        <v>219</v>
      </c>
      <c r="FQ132" t="s">
        <v>219</v>
      </c>
      <c r="FR132" t="s">
        <v>219</v>
      </c>
      <c r="FS132" t="s">
        <v>219</v>
      </c>
      <c r="FT132" t="s">
        <v>219</v>
      </c>
      <c r="FU132" t="s">
        <v>219</v>
      </c>
      <c r="FV132" t="s">
        <v>219</v>
      </c>
      <c r="FW132" t="s">
        <v>219</v>
      </c>
      <c r="FX132" t="s">
        <v>219</v>
      </c>
      <c r="FY132">
        <v>0</v>
      </c>
      <c r="FZ132">
        <v>1</v>
      </c>
      <c r="GA132">
        <v>1</v>
      </c>
      <c r="GB132">
        <v>1</v>
      </c>
      <c r="GC132">
        <v>0</v>
      </c>
      <c r="GD132">
        <v>1</v>
      </c>
      <c r="GE132">
        <v>1</v>
      </c>
      <c r="GF132">
        <v>1</v>
      </c>
      <c r="GG132">
        <v>1</v>
      </c>
      <c r="GH132">
        <v>1</v>
      </c>
      <c r="GI132">
        <v>1</v>
      </c>
      <c r="GJ132">
        <v>0</v>
      </c>
      <c r="GK132">
        <v>0</v>
      </c>
      <c r="GL132">
        <v>1</v>
      </c>
      <c r="GM132">
        <v>0</v>
      </c>
      <c r="GN132">
        <v>1</v>
      </c>
      <c r="GO132">
        <v>0</v>
      </c>
      <c r="GP132">
        <v>0</v>
      </c>
      <c r="GQ132">
        <v>0</v>
      </c>
      <c r="GR132">
        <v>1</v>
      </c>
      <c r="GS132">
        <v>1</v>
      </c>
      <c r="GT132">
        <v>0</v>
      </c>
      <c r="GU132">
        <v>0</v>
      </c>
      <c r="GV132">
        <v>0</v>
      </c>
      <c r="GW132">
        <v>1</v>
      </c>
      <c r="GX132">
        <v>1</v>
      </c>
      <c r="GY132">
        <v>0</v>
      </c>
      <c r="GZ132">
        <v>0</v>
      </c>
      <c r="HA132">
        <v>1</v>
      </c>
      <c r="HB132">
        <v>0</v>
      </c>
      <c r="HC132">
        <v>1</v>
      </c>
      <c r="HD132">
        <v>0</v>
      </c>
      <c r="HE132">
        <v>0</v>
      </c>
      <c r="HF132">
        <v>0</v>
      </c>
      <c r="HG132">
        <v>0</v>
      </c>
      <c r="HH132">
        <v>1</v>
      </c>
      <c r="HI132">
        <v>0</v>
      </c>
      <c r="HJ132">
        <v>1</v>
      </c>
    </row>
    <row r="133" spans="1:218">
      <c r="A133" t="s">
        <v>244</v>
      </c>
      <c r="B133" s="1">
        <v>44470</v>
      </c>
      <c r="C133" s="1">
        <v>44866</v>
      </c>
      <c r="D133">
        <v>0</v>
      </c>
      <c r="E133">
        <v>1</v>
      </c>
      <c r="F133">
        <v>0</v>
      </c>
      <c r="G133">
        <v>1</v>
      </c>
      <c r="H133">
        <v>1</v>
      </c>
      <c r="I133">
        <v>0</v>
      </c>
      <c r="J133">
        <v>0</v>
      </c>
      <c r="K133">
        <v>0</v>
      </c>
      <c r="L133">
        <v>0</v>
      </c>
      <c r="M133">
        <v>1</v>
      </c>
      <c r="N133">
        <v>0</v>
      </c>
      <c r="O133">
        <v>1</v>
      </c>
      <c r="P133">
        <v>1</v>
      </c>
      <c r="Q133">
        <v>0</v>
      </c>
      <c r="R133">
        <v>1</v>
      </c>
      <c r="S133">
        <v>0</v>
      </c>
      <c r="T133">
        <v>0</v>
      </c>
      <c r="U133" t="s">
        <v>219</v>
      </c>
      <c r="V133" t="s">
        <v>219</v>
      </c>
      <c r="W133" t="s">
        <v>219</v>
      </c>
      <c r="X133" t="s">
        <v>219</v>
      </c>
      <c r="Y133" t="s">
        <v>219</v>
      </c>
      <c r="Z133" t="s">
        <v>219</v>
      </c>
      <c r="AA133" t="s">
        <v>219</v>
      </c>
      <c r="AB133">
        <v>0</v>
      </c>
      <c r="AC133">
        <v>1</v>
      </c>
      <c r="AD133">
        <v>1</v>
      </c>
      <c r="AE133">
        <v>1</v>
      </c>
      <c r="AF133">
        <v>1</v>
      </c>
      <c r="AG133">
        <v>1</v>
      </c>
      <c r="AH133">
        <v>1</v>
      </c>
      <c r="AI133">
        <v>1</v>
      </c>
      <c r="AJ133">
        <v>1</v>
      </c>
      <c r="AK133">
        <v>1</v>
      </c>
      <c r="AL133">
        <v>1</v>
      </c>
      <c r="AM133">
        <v>1</v>
      </c>
      <c r="AN133">
        <v>1</v>
      </c>
      <c r="AO133">
        <v>0</v>
      </c>
      <c r="AP133">
        <v>0</v>
      </c>
      <c r="AQ133">
        <v>0</v>
      </c>
      <c r="AR133">
        <v>0</v>
      </c>
      <c r="AS133">
        <v>1</v>
      </c>
      <c r="AT133">
        <v>1</v>
      </c>
      <c r="AU133">
        <v>1</v>
      </c>
      <c r="AV133">
        <v>1</v>
      </c>
      <c r="AW133">
        <v>0</v>
      </c>
      <c r="AX133">
        <v>0</v>
      </c>
      <c r="AY133" t="s">
        <v>219</v>
      </c>
      <c r="AZ133" t="s">
        <v>219</v>
      </c>
      <c r="BA133" t="s">
        <v>219</v>
      </c>
      <c r="BB133" t="s">
        <v>219</v>
      </c>
      <c r="BC133" t="s">
        <v>219</v>
      </c>
      <c r="BD133" t="s">
        <v>219</v>
      </c>
      <c r="BE133" t="s">
        <v>219</v>
      </c>
      <c r="BF133" t="s">
        <v>219</v>
      </c>
      <c r="BG133" t="s">
        <v>219</v>
      </c>
      <c r="BH133">
        <v>0</v>
      </c>
      <c r="BI133">
        <v>0</v>
      </c>
      <c r="BJ133" t="s">
        <v>219</v>
      </c>
      <c r="BK133" t="s">
        <v>219</v>
      </c>
      <c r="BL133" t="s">
        <v>219</v>
      </c>
      <c r="BM133" t="s">
        <v>219</v>
      </c>
      <c r="BN133" t="s">
        <v>219</v>
      </c>
      <c r="BO133" t="s">
        <v>219</v>
      </c>
      <c r="BP133">
        <v>0</v>
      </c>
      <c r="BQ133">
        <v>1</v>
      </c>
      <c r="BR133">
        <v>1</v>
      </c>
      <c r="BS133">
        <v>1</v>
      </c>
      <c r="BT133">
        <v>0</v>
      </c>
      <c r="BU133">
        <v>0</v>
      </c>
      <c r="BV133">
        <v>0</v>
      </c>
      <c r="BW133">
        <v>0</v>
      </c>
      <c r="BX133">
        <v>0</v>
      </c>
      <c r="BY133">
        <v>0</v>
      </c>
      <c r="BZ133">
        <v>0</v>
      </c>
      <c r="CA133">
        <v>0</v>
      </c>
      <c r="CB133">
        <v>0</v>
      </c>
      <c r="CC133">
        <v>0</v>
      </c>
      <c r="CD133">
        <v>0</v>
      </c>
      <c r="CE133">
        <v>0</v>
      </c>
      <c r="CF133">
        <v>0</v>
      </c>
      <c r="CG133">
        <v>1</v>
      </c>
      <c r="CH133">
        <v>0</v>
      </c>
      <c r="CI133">
        <v>1</v>
      </c>
      <c r="CJ133" t="s">
        <v>219</v>
      </c>
      <c r="CK133" t="s">
        <v>219</v>
      </c>
      <c r="CL133" t="s">
        <v>219</v>
      </c>
      <c r="CM133" t="s">
        <v>219</v>
      </c>
      <c r="CN133" t="s">
        <v>219</v>
      </c>
      <c r="CO133" t="s">
        <v>219</v>
      </c>
      <c r="CP133" t="s">
        <v>219</v>
      </c>
      <c r="CQ133" t="s">
        <v>219</v>
      </c>
      <c r="CR133" t="s">
        <v>219</v>
      </c>
      <c r="CS133" t="s">
        <v>219</v>
      </c>
      <c r="CT133" t="s">
        <v>219</v>
      </c>
      <c r="CU133" t="s">
        <v>219</v>
      </c>
      <c r="CV133" t="s">
        <v>219</v>
      </c>
      <c r="CW133" t="s">
        <v>219</v>
      </c>
      <c r="CX133" t="s">
        <v>219</v>
      </c>
      <c r="CY133">
        <v>0</v>
      </c>
      <c r="CZ133">
        <v>1</v>
      </c>
      <c r="DA133">
        <v>1</v>
      </c>
      <c r="DB133">
        <v>0</v>
      </c>
      <c r="DC133">
        <v>1</v>
      </c>
      <c r="DD133">
        <v>1</v>
      </c>
      <c r="DE133">
        <v>0</v>
      </c>
      <c r="DF133">
        <v>1</v>
      </c>
      <c r="DG133">
        <v>0</v>
      </c>
      <c r="DH133">
        <v>0</v>
      </c>
      <c r="DI133">
        <v>0</v>
      </c>
      <c r="DJ133" t="s">
        <v>219</v>
      </c>
      <c r="DK133" t="s">
        <v>219</v>
      </c>
      <c r="DL133" t="s">
        <v>219</v>
      </c>
      <c r="DM133" t="s">
        <v>219</v>
      </c>
      <c r="DN133" t="s">
        <v>219</v>
      </c>
      <c r="DO133" t="s">
        <v>219</v>
      </c>
      <c r="DP133" t="s">
        <v>219</v>
      </c>
      <c r="DQ133" t="s">
        <v>219</v>
      </c>
      <c r="DR133" t="s">
        <v>219</v>
      </c>
      <c r="DS133">
        <v>0</v>
      </c>
      <c r="DT133">
        <v>0</v>
      </c>
      <c r="DU133" t="s">
        <v>219</v>
      </c>
      <c r="DV133" t="s">
        <v>219</v>
      </c>
      <c r="DW133" t="s">
        <v>219</v>
      </c>
      <c r="DX133" t="s">
        <v>219</v>
      </c>
      <c r="DY133" t="s">
        <v>219</v>
      </c>
      <c r="DZ133" t="s">
        <v>219</v>
      </c>
      <c r="EA133" t="s">
        <v>219</v>
      </c>
      <c r="EB133" t="s">
        <v>219</v>
      </c>
      <c r="EC133" t="s">
        <v>219</v>
      </c>
      <c r="ED133">
        <v>0</v>
      </c>
      <c r="EE133" t="s">
        <v>219</v>
      </c>
      <c r="EF133" t="s">
        <v>219</v>
      </c>
      <c r="EG133" t="s">
        <v>219</v>
      </c>
      <c r="EH133" t="s">
        <v>219</v>
      </c>
      <c r="EI133" t="s">
        <v>219</v>
      </c>
      <c r="EJ133">
        <v>0</v>
      </c>
      <c r="EK133" t="s">
        <v>219</v>
      </c>
      <c r="EL133" t="s">
        <v>219</v>
      </c>
      <c r="EM133" t="s">
        <v>219</v>
      </c>
      <c r="EN133" t="s">
        <v>219</v>
      </c>
      <c r="EO133" t="s">
        <v>219</v>
      </c>
      <c r="EP133">
        <v>1</v>
      </c>
      <c r="EQ133">
        <v>0</v>
      </c>
      <c r="ER133">
        <v>1</v>
      </c>
      <c r="ES133">
        <v>1</v>
      </c>
      <c r="ET133">
        <v>1</v>
      </c>
      <c r="EU133">
        <v>1</v>
      </c>
      <c r="EV133">
        <v>0</v>
      </c>
      <c r="EW133" t="s">
        <v>219</v>
      </c>
      <c r="EX133" t="s">
        <v>219</v>
      </c>
      <c r="EY133" t="s">
        <v>219</v>
      </c>
      <c r="EZ133" t="s">
        <v>219</v>
      </c>
      <c r="FA133" t="s">
        <v>219</v>
      </c>
      <c r="FB133" t="s">
        <v>219</v>
      </c>
      <c r="FC133">
        <v>1</v>
      </c>
      <c r="FD133">
        <v>0</v>
      </c>
      <c r="FE133">
        <v>1</v>
      </c>
      <c r="FF133">
        <v>1</v>
      </c>
      <c r="FG133">
        <v>1</v>
      </c>
      <c r="FH133">
        <v>0</v>
      </c>
      <c r="FI133">
        <v>0</v>
      </c>
      <c r="FJ133">
        <v>0</v>
      </c>
      <c r="FK133">
        <v>0</v>
      </c>
      <c r="FL133">
        <v>1</v>
      </c>
      <c r="FM133">
        <v>0</v>
      </c>
      <c r="FN133">
        <v>0</v>
      </c>
      <c r="FO133">
        <v>0</v>
      </c>
      <c r="FP133" t="s">
        <v>219</v>
      </c>
      <c r="FQ133" t="s">
        <v>219</v>
      </c>
      <c r="FR133" t="s">
        <v>219</v>
      </c>
      <c r="FS133" t="s">
        <v>219</v>
      </c>
      <c r="FT133" t="s">
        <v>219</v>
      </c>
      <c r="FU133" t="s">
        <v>219</v>
      </c>
      <c r="FV133" t="s">
        <v>219</v>
      </c>
      <c r="FW133" t="s">
        <v>219</v>
      </c>
      <c r="FX133" t="s">
        <v>219</v>
      </c>
      <c r="FY133">
        <v>0</v>
      </c>
      <c r="FZ133">
        <v>1</v>
      </c>
      <c r="GA133">
        <v>1</v>
      </c>
      <c r="GB133">
        <v>1</v>
      </c>
      <c r="GC133">
        <v>0</v>
      </c>
      <c r="GD133">
        <v>1</v>
      </c>
      <c r="GE133">
        <v>1</v>
      </c>
      <c r="GF133">
        <v>1</v>
      </c>
      <c r="GG133">
        <v>1</v>
      </c>
      <c r="GH133">
        <v>1</v>
      </c>
      <c r="GI133">
        <v>1</v>
      </c>
      <c r="GJ133">
        <v>0</v>
      </c>
      <c r="GK133">
        <v>0</v>
      </c>
      <c r="GL133">
        <v>1</v>
      </c>
      <c r="GM133">
        <v>0</v>
      </c>
      <c r="GN133">
        <v>1</v>
      </c>
      <c r="GO133">
        <v>0</v>
      </c>
      <c r="GP133">
        <v>0</v>
      </c>
      <c r="GQ133">
        <v>0</v>
      </c>
      <c r="GR133">
        <v>1</v>
      </c>
      <c r="GS133">
        <v>1</v>
      </c>
      <c r="GT133">
        <v>0</v>
      </c>
      <c r="GU133">
        <v>0</v>
      </c>
      <c r="GV133">
        <v>0</v>
      </c>
      <c r="GW133">
        <v>1</v>
      </c>
      <c r="GX133">
        <v>1</v>
      </c>
      <c r="GY133">
        <v>0</v>
      </c>
      <c r="GZ133">
        <v>0</v>
      </c>
      <c r="HA133">
        <v>1</v>
      </c>
      <c r="HB133">
        <v>0</v>
      </c>
      <c r="HC133">
        <v>0</v>
      </c>
      <c r="HD133">
        <v>0</v>
      </c>
      <c r="HE133">
        <v>0</v>
      </c>
      <c r="HF133">
        <v>0</v>
      </c>
      <c r="HG133">
        <v>0</v>
      </c>
      <c r="HH133">
        <v>1</v>
      </c>
      <c r="HI133">
        <v>0</v>
      </c>
      <c r="HJ133">
        <v>1</v>
      </c>
    </row>
    <row r="134" spans="1:218">
      <c r="A134" t="s">
        <v>245</v>
      </c>
      <c r="B134" s="1">
        <v>43678</v>
      </c>
      <c r="C134" s="1">
        <v>43708</v>
      </c>
      <c r="D134">
        <v>0</v>
      </c>
      <c r="E134">
        <v>1</v>
      </c>
      <c r="F134">
        <v>0</v>
      </c>
      <c r="G134">
        <v>1</v>
      </c>
      <c r="H134">
        <v>0</v>
      </c>
      <c r="I134">
        <v>0</v>
      </c>
      <c r="J134">
        <v>1</v>
      </c>
      <c r="K134">
        <v>1</v>
      </c>
      <c r="L134">
        <v>1</v>
      </c>
      <c r="M134">
        <v>1</v>
      </c>
      <c r="N134">
        <v>0</v>
      </c>
      <c r="O134">
        <v>1</v>
      </c>
      <c r="P134">
        <v>0</v>
      </c>
      <c r="Q134">
        <v>0</v>
      </c>
      <c r="R134">
        <v>0</v>
      </c>
      <c r="S134">
        <v>0</v>
      </c>
      <c r="T134">
        <v>0</v>
      </c>
      <c r="U134" t="s">
        <v>219</v>
      </c>
      <c r="V134" t="s">
        <v>219</v>
      </c>
      <c r="W134" t="s">
        <v>219</v>
      </c>
      <c r="X134" t="s">
        <v>219</v>
      </c>
      <c r="Y134" t="s">
        <v>219</v>
      </c>
      <c r="Z134" t="s">
        <v>219</v>
      </c>
      <c r="AA134" t="s">
        <v>219</v>
      </c>
      <c r="AB134">
        <v>0</v>
      </c>
      <c r="AC134">
        <v>1</v>
      </c>
      <c r="AD134">
        <v>0</v>
      </c>
      <c r="AE134">
        <v>0</v>
      </c>
      <c r="AF134">
        <v>0</v>
      </c>
      <c r="AG134">
        <v>0</v>
      </c>
      <c r="AH134">
        <v>0</v>
      </c>
      <c r="AI134">
        <v>0</v>
      </c>
      <c r="AJ134">
        <v>0</v>
      </c>
      <c r="AK134">
        <v>1</v>
      </c>
      <c r="AL134">
        <v>0</v>
      </c>
      <c r="AM134">
        <v>0</v>
      </c>
      <c r="AN134">
        <v>0</v>
      </c>
      <c r="AO134">
        <v>0</v>
      </c>
      <c r="AP134">
        <v>0</v>
      </c>
      <c r="AQ134">
        <v>0</v>
      </c>
      <c r="AR134">
        <v>0</v>
      </c>
      <c r="AS134">
        <v>0</v>
      </c>
      <c r="AT134">
        <v>0</v>
      </c>
      <c r="AU134">
        <v>1</v>
      </c>
      <c r="AV134">
        <v>1</v>
      </c>
      <c r="AW134">
        <v>0</v>
      </c>
      <c r="AX134">
        <v>0</v>
      </c>
      <c r="AY134" t="s">
        <v>219</v>
      </c>
      <c r="AZ134" t="s">
        <v>219</v>
      </c>
      <c r="BA134" t="s">
        <v>219</v>
      </c>
      <c r="BB134" t="s">
        <v>219</v>
      </c>
      <c r="BC134" t="s">
        <v>219</v>
      </c>
      <c r="BD134" t="s">
        <v>219</v>
      </c>
      <c r="BE134" t="s">
        <v>219</v>
      </c>
      <c r="BF134" t="s">
        <v>219</v>
      </c>
      <c r="BG134" t="s">
        <v>219</v>
      </c>
      <c r="BH134">
        <v>0</v>
      </c>
      <c r="BI134">
        <v>0</v>
      </c>
      <c r="BJ134" t="s">
        <v>219</v>
      </c>
      <c r="BK134" t="s">
        <v>219</v>
      </c>
      <c r="BL134" t="s">
        <v>219</v>
      </c>
      <c r="BM134" t="s">
        <v>219</v>
      </c>
      <c r="BN134" t="s">
        <v>219</v>
      </c>
      <c r="BO134" t="s">
        <v>219</v>
      </c>
      <c r="BP134">
        <v>0</v>
      </c>
      <c r="BQ134">
        <v>1</v>
      </c>
      <c r="BR134">
        <v>1</v>
      </c>
      <c r="BS134">
        <v>0</v>
      </c>
      <c r="BT134">
        <v>0</v>
      </c>
      <c r="BU134">
        <v>0</v>
      </c>
      <c r="BV134">
        <v>0</v>
      </c>
      <c r="BW134">
        <v>0</v>
      </c>
      <c r="BX134">
        <v>0</v>
      </c>
      <c r="BY134">
        <v>0</v>
      </c>
      <c r="BZ134">
        <v>0</v>
      </c>
      <c r="CA134">
        <v>0</v>
      </c>
      <c r="CB134">
        <v>0</v>
      </c>
      <c r="CC134">
        <v>1</v>
      </c>
      <c r="CD134">
        <v>0</v>
      </c>
      <c r="CE134">
        <v>0</v>
      </c>
      <c r="CF134">
        <v>0</v>
      </c>
      <c r="CG134">
        <v>1</v>
      </c>
      <c r="CH134">
        <v>0</v>
      </c>
      <c r="CI134">
        <v>1</v>
      </c>
      <c r="CJ134" t="s">
        <v>219</v>
      </c>
      <c r="CK134" t="s">
        <v>219</v>
      </c>
      <c r="CL134" t="s">
        <v>219</v>
      </c>
      <c r="CM134" t="s">
        <v>219</v>
      </c>
      <c r="CN134" t="s">
        <v>219</v>
      </c>
      <c r="CO134" t="s">
        <v>219</v>
      </c>
      <c r="CP134" t="s">
        <v>219</v>
      </c>
      <c r="CQ134" t="s">
        <v>219</v>
      </c>
      <c r="CR134" t="s">
        <v>219</v>
      </c>
      <c r="CS134" t="s">
        <v>219</v>
      </c>
      <c r="CT134" t="s">
        <v>219</v>
      </c>
      <c r="CU134" t="s">
        <v>219</v>
      </c>
      <c r="CV134" t="s">
        <v>219</v>
      </c>
      <c r="CW134" t="s">
        <v>219</v>
      </c>
      <c r="CX134" t="s">
        <v>219</v>
      </c>
      <c r="CY134">
        <v>0</v>
      </c>
      <c r="CZ134">
        <v>0</v>
      </c>
      <c r="DA134" t="s">
        <v>219</v>
      </c>
      <c r="DB134" t="s">
        <v>219</v>
      </c>
      <c r="DC134" t="s">
        <v>219</v>
      </c>
      <c r="DD134" t="s">
        <v>219</v>
      </c>
      <c r="DE134" t="s">
        <v>219</v>
      </c>
      <c r="DF134" t="s">
        <v>219</v>
      </c>
      <c r="DG134" t="s">
        <v>219</v>
      </c>
      <c r="DH134">
        <v>0</v>
      </c>
      <c r="DI134">
        <v>0</v>
      </c>
      <c r="DJ134" t="s">
        <v>219</v>
      </c>
      <c r="DK134" t="s">
        <v>219</v>
      </c>
      <c r="DL134" t="s">
        <v>219</v>
      </c>
      <c r="DM134" t="s">
        <v>219</v>
      </c>
      <c r="DN134" t="s">
        <v>219</v>
      </c>
      <c r="DO134" t="s">
        <v>219</v>
      </c>
      <c r="DP134" t="s">
        <v>219</v>
      </c>
      <c r="DQ134" t="s">
        <v>219</v>
      </c>
      <c r="DR134" t="s">
        <v>219</v>
      </c>
      <c r="DS134">
        <v>0</v>
      </c>
      <c r="DT134">
        <v>1</v>
      </c>
      <c r="DU134">
        <v>0</v>
      </c>
      <c r="DV134">
        <v>1</v>
      </c>
      <c r="DW134">
        <v>0</v>
      </c>
      <c r="DX134">
        <v>1</v>
      </c>
      <c r="DY134">
        <v>1</v>
      </c>
      <c r="DZ134">
        <v>1</v>
      </c>
      <c r="EA134">
        <v>1</v>
      </c>
      <c r="EB134">
        <v>0</v>
      </c>
      <c r="EC134">
        <v>1</v>
      </c>
      <c r="ED134">
        <v>1</v>
      </c>
      <c r="EE134">
        <v>0</v>
      </c>
      <c r="EF134">
        <v>1</v>
      </c>
      <c r="EG134">
        <v>1</v>
      </c>
      <c r="EH134">
        <v>1</v>
      </c>
      <c r="EI134">
        <v>1</v>
      </c>
      <c r="EJ134">
        <v>1</v>
      </c>
      <c r="EK134">
        <v>1</v>
      </c>
      <c r="EL134">
        <v>1</v>
      </c>
      <c r="EM134">
        <v>0</v>
      </c>
      <c r="EN134">
        <v>1</v>
      </c>
      <c r="EO134">
        <v>1</v>
      </c>
      <c r="EP134">
        <v>1</v>
      </c>
      <c r="EQ134">
        <v>1</v>
      </c>
      <c r="ER134">
        <v>1</v>
      </c>
      <c r="ES134">
        <v>1</v>
      </c>
      <c r="ET134">
        <v>1</v>
      </c>
      <c r="EU134">
        <v>1</v>
      </c>
      <c r="EV134">
        <v>0</v>
      </c>
      <c r="EW134" t="s">
        <v>219</v>
      </c>
      <c r="EX134" t="s">
        <v>219</v>
      </c>
      <c r="EY134" t="s">
        <v>219</v>
      </c>
      <c r="EZ134" t="s">
        <v>219</v>
      </c>
      <c r="FA134" t="s">
        <v>219</v>
      </c>
      <c r="FB134" t="s">
        <v>219</v>
      </c>
      <c r="FC134">
        <v>1</v>
      </c>
      <c r="FD134">
        <v>0</v>
      </c>
      <c r="FE134">
        <v>1</v>
      </c>
      <c r="FF134">
        <v>1</v>
      </c>
      <c r="FG134">
        <v>0</v>
      </c>
      <c r="FH134" t="s">
        <v>219</v>
      </c>
      <c r="FI134" t="s">
        <v>219</v>
      </c>
      <c r="FJ134" t="s">
        <v>219</v>
      </c>
      <c r="FK134" t="s">
        <v>219</v>
      </c>
      <c r="FL134" t="s">
        <v>219</v>
      </c>
      <c r="FM134" t="s">
        <v>219</v>
      </c>
      <c r="FN134">
        <v>0</v>
      </c>
      <c r="FO134">
        <v>0</v>
      </c>
      <c r="FP134" t="s">
        <v>219</v>
      </c>
      <c r="FQ134" t="s">
        <v>219</v>
      </c>
      <c r="FR134" t="s">
        <v>219</v>
      </c>
      <c r="FS134" t="s">
        <v>219</v>
      </c>
      <c r="FT134" t="s">
        <v>219</v>
      </c>
      <c r="FU134" t="s">
        <v>219</v>
      </c>
      <c r="FV134" t="s">
        <v>219</v>
      </c>
      <c r="FW134" t="s">
        <v>219</v>
      </c>
      <c r="FX134" t="s">
        <v>219</v>
      </c>
      <c r="FY134">
        <v>0</v>
      </c>
      <c r="FZ134">
        <v>0</v>
      </c>
      <c r="GA134" t="s">
        <v>219</v>
      </c>
      <c r="GB134" t="s">
        <v>219</v>
      </c>
      <c r="GC134" t="s">
        <v>219</v>
      </c>
      <c r="GD134" t="s">
        <v>219</v>
      </c>
      <c r="GE134" t="s">
        <v>219</v>
      </c>
      <c r="GF134" t="s">
        <v>219</v>
      </c>
      <c r="GG134" t="s">
        <v>219</v>
      </c>
      <c r="GH134" t="s">
        <v>219</v>
      </c>
      <c r="GI134" t="s">
        <v>219</v>
      </c>
      <c r="GJ134" t="s">
        <v>219</v>
      </c>
      <c r="GK134" t="s">
        <v>219</v>
      </c>
      <c r="GL134" t="s">
        <v>219</v>
      </c>
      <c r="GM134" t="s">
        <v>219</v>
      </c>
      <c r="GN134" t="s">
        <v>219</v>
      </c>
      <c r="GO134" t="s">
        <v>219</v>
      </c>
      <c r="GP134" t="s">
        <v>219</v>
      </c>
      <c r="GQ134" t="s">
        <v>219</v>
      </c>
      <c r="GR134" t="s">
        <v>219</v>
      </c>
      <c r="GS134" t="s">
        <v>219</v>
      </c>
      <c r="GT134" t="s">
        <v>219</v>
      </c>
      <c r="GU134" t="s">
        <v>219</v>
      </c>
      <c r="GV134" t="s">
        <v>219</v>
      </c>
      <c r="GW134" t="s">
        <v>219</v>
      </c>
      <c r="GX134" t="s">
        <v>219</v>
      </c>
      <c r="GY134" t="s">
        <v>219</v>
      </c>
      <c r="GZ134" t="s">
        <v>219</v>
      </c>
      <c r="HA134" t="s">
        <v>219</v>
      </c>
      <c r="HB134" t="s">
        <v>219</v>
      </c>
      <c r="HC134" t="s">
        <v>219</v>
      </c>
      <c r="HD134" t="s">
        <v>219</v>
      </c>
      <c r="HE134" t="s">
        <v>219</v>
      </c>
      <c r="HF134" t="s">
        <v>219</v>
      </c>
      <c r="HG134" t="s">
        <v>219</v>
      </c>
      <c r="HH134" t="s">
        <v>219</v>
      </c>
      <c r="HI134" t="s">
        <v>219</v>
      </c>
      <c r="HJ134">
        <v>0</v>
      </c>
    </row>
    <row r="135" spans="1:218">
      <c r="A135" t="s">
        <v>245</v>
      </c>
      <c r="B135" s="1">
        <v>43709</v>
      </c>
      <c r="C135" s="1">
        <v>43873</v>
      </c>
      <c r="D135">
        <v>0</v>
      </c>
      <c r="E135">
        <v>1</v>
      </c>
      <c r="F135">
        <v>0</v>
      </c>
      <c r="G135">
        <v>1</v>
      </c>
      <c r="H135">
        <v>0</v>
      </c>
      <c r="I135">
        <v>0</v>
      </c>
      <c r="J135">
        <v>1</v>
      </c>
      <c r="K135">
        <v>1</v>
      </c>
      <c r="L135">
        <v>1</v>
      </c>
      <c r="M135">
        <v>1</v>
      </c>
      <c r="N135">
        <v>0</v>
      </c>
      <c r="O135">
        <v>1</v>
      </c>
      <c r="P135">
        <v>0</v>
      </c>
      <c r="Q135">
        <v>0</v>
      </c>
      <c r="R135">
        <v>0</v>
      </c>
      <c r="S135">
        <v>0</v>
      </c>
      <c r="T135">
        <v>0</v>
      </c>
      <c r="U135" t="s">
        <v>219</v>
      </c>
      <c r="V135" t="s">
        <v>219</v>
      </c>
      <c r="W135" t="s">
        <v>219</v>
      </c>
      <c r="X135" t="s">
        <v>219</v>
      </c>
      <c r="Y135" t="s">
        <v>219</v>
      </c>
      <c r="Z135" t="s">
        <v>219</v>
      </c>
      <c r="AA135" t="s">
        <v>219</v>
      </c>
      <c r="AB135">
        <v>0</v>
      </c>
      <c r="AC135">
        <v>1</v>
      </c>
      <c r="AD135">
        <v>0</v>
      </c>
      <c r="AE135">
        <v>0</v>
      </c>
      <c r="AF135">
        <v>0</v>
      </c>
      <c r="AG135">
        <v>0</v>
      </c>
      <c r="AH135">
        <v>0</v>
      </c>
      <c r="AI135">
        <v>0</v>
      </c>
      <c r="AJ135">
        <v>0</v>
      </c>
      <c r="AK135">
        <v>1</v>
      </c>
      <c r="AL135">
        <v>0</v>
      </c>
      <c r="AM135">
        <v>0</v>
      </c>
      <c r="AN135">
        <v>0</v>
      </c>
      <c r="AO135">
        <v>0</v>
      </c>
      <c r="AP135">
        <v>0</v>
      </c>
      <c r="AQ135">
        <v>0</v>
      </c>
      <c r="AR135">
        <v>0</v>
      </c>
      <c r="AS135">
        <v>0</v>
      </c>
      <c r="AT135">
        <v>0</v>
      </c>
      <c r="AU135">
        <v>1</v>
      </c>
      <c r="AV135">
        <v>1</v>
      </c>
      <c r="AW135">
        <v>0</v>
      </c>
      <c r="AX135">
        <v>0</v>
      </c>
      <c r="AY135" t="s">
        <v>219</v>
      </c>
      <c r="AZ135" t="s">
        <v>219</v>
      </c>
      <c r="BA135" t="s">
        <v>219</v>
      </c>
      <c r="BB135" t="s">
        <v>219</v>
      </c>
      <c r="BC135" t="s">
        <v>219</v>
      </c>
      <c r="BD135" t="s">
        <v>219</v>
      </c>
      <c r="BE135" t="s">
        <v>219</v>
      </c>
      <c r="BF135" t="s">
        <v>219</v>
      </c>
      <c r="BG135" t="s">
        <v>219</v>
      </c>
      <c r="BH135">
        <v>0</v>
      </c>
      <c r="BI135">
        <v>0</v>
      </c>
      <c r="BJ135" t="s">
        <v>219</v>
      </c>
      <c r="BK135" t="s">
        <v>219</v>
      </c>
      <c r="BL135" t="s">
        <v>219</v>
      </c>
      <c r="BM135" t="s">
        <v>219</v>
      </c>
      <c r="BN135" t="s">
        <v>219</v>
      </c>
      <c r="BO135" t="s">
        <v>219</v>
      </c>
      <c r="BP135">
        <v>0</v>
      </c>
      <c r="BQ135">
        <v>1</v>
      </c>
      <c r="BR135">
        <v>1</v>
      </c>
      <c r="BS135">
        <v>0</v>
      </c>
      <c r="BT135">
        <v>0</v>
      </c>
      <c r="BU135">
        <v>0</v>
      </c>
      <c r="BV135">
        <v>0</v>
      </c>
      <c r="BW135">
        <v>0</v>
      </c>
      <c r="BX135">
        <v>0</v>
      </c>
      <c r="BY135">
        <v>0</v>
      </c>
      <c r="BZ135">
        <v>0</v>
      </c>
      <c r="CA135">
        <v>0</v>
      </c>
      <c r="CB135">
        <v>0</v>
      </c>
      <c r="CC135">
        <v>1</v>
      </c>
      <c r="CD135">
        <v>0</v>
      </c>
      <c r="CE135">
        <v>0</v>
      </c>
      <c r="CF135">
        <v>0</v>
      </c>
      <c r="CG135">
        <v>1</v>
      </c>
      <c r="CH135">
        <v>0</v>
      </c>
      <c r="CI135">
        <v>1</v>
      </c>
      <c r="CJ135" t="s">
        <v>219</v>
      </c>
      <c r="CK135" t="s">
        <v>219</v>
      </c>
      <c r="CL135" t="s">
        <v>219</v>
      </c>
      <c r="CM135" t="s">
        <v>219</v>
      </c>
      <c r="CN135" t="s">
        <v>219</v>
      </c>
      <c r="CO135" t="s">
        <v>219</v>
      </c>
      <c r="CP135" t="s">
        <v>219</v>
      </c>
      <c r="CQ135" t="s">
        <v>219</v>
      </c>
      <c r="CR135" t="s">
        <v>219</v>
      </c>
      <c r="CS135" t="s">
        <v>219</v>
      </c>
      <c r="CT135" t="s">
        <v>219</v>
      </c>
      <c r="CU135" t="s">
        <v>219</v>
      </c>
      <c r="CV135" t="s">
        <v>219</v>
      </c>
      <c r="CW135" t="s">
        <v>219</v>
      </c>
      <c r="CX135" t="s">
        <v>219</v>
      </c>
      <c r="CY135">
        <v>0</v>
      </c>
      <c r="CZ135">
        <v>0</v>
      </c>
      <c r="DA135" t="s">
        <v>219</v>
      </c>
      <c r="DB135" t="s">
        <v>219</v>
      </c>
      <c r="DC135" t="s">
        <v>219</v>
      </c>
      <c r="DD135" t="s">
        <v>219</v>
      </c>
      <c r="DE135" t="s">
        <v>219</v>
      </c>
      <c r="DF135" t="s">
        <v>219</v>
      </c>
      <c r="DG135" t="s">
        <v>219</v>
      </c>
      <c r="DH135">
        <v>0</v>
      </c>
      <c r="DI135">
        <v>0</v>
      </c>
      <c r="DJ135" t="s">
        <v>219</v>
      </c>
      <c r="DK135" t="s">
        <v>219</v>
      </c>
      <c r="DL135" t="s">
        <v>219</v>
      </c>
      <c r="DM135" t="s">
        <v>219</v>
      </c>
      <c r="DN135" t="s">
        <v>219</v>
      </c>
      <c r="DO135" t="s">
        <v>219</v>
      </c>
      <c r="DP135" t="s">
        <v>219</v>
      </c>
      <c r="DQ135" t="s">
        <v>219</v>
      </c>
      <c r="DR135" t="s">
        <v>219</v>
      </c>
      <c r="DS135">
        <v>0</v>
      </c>
      <c r="DT135">
        <v>1</v>
      </c>
      <c r="DU135">
        <v>0</v>
      </c>
      <c r="DV135">
        <v>1</v>
      </c>
      <c r="DW135">
        <v>0</v>
      </c>
      <c r="DX135">
        <v>1</v>
      </c>
      <c r="DY135">
        <v>1</v>
      </c>
      <c r="DZ135">
        <v>1</v>
      </c>
      <c r="EA135">
        <v>1</v>
      </c>
      <c r="EB135">
        <v>0</v>
      </c>
      <c r="EC135">
        <v>1</v>
      </c>
      <c r="ED135">
        <v>1</v>
      </c>
      <c r="EE135">
        <v>0</v>
      </c>
      <c r="EF135">
        <v>1</v>
      </c>
      <c r="EG135">
        <v>1</v>
      </c>
      <c r="EH135">
        <v>1</v>
      </c>
      <c r="EI135">
        <v>1</v>
      </c>
      <c r="EJ135">
        <v>1</v>
      </c>
      <c r="EK135">
        <v>1</v>
      </c>
      <c r="EL135">
        <v>1</v>
      </c>
      <c r="EM135">
        <v>0</v>
      </c>
      <c r="EN135">
        <v>1</v>
      </c>
      <c r="EO135">
        <v>1</v>
      </c>
      <c r="EP135">
        <v>1</v>
      </c>
      <c r="EQ135">
        <v>1</v>
      </c>
      <c r="ER135">
        <v>1</v>
      </c>
      <c r="ES135">
        <v>1</v>
      </c>
      <c r="ET135">
        <v>1</v>
      </c>
      <c r="EU135">
        <v>1</v>
      </c>
      <c r="EV135">
        <v>0</v>
      </c>
      <c r="EW135" t="s">
        <v>219</v>
      </c>
      <c r="EX135" t="s">
        <v>219</v>
      </c>
      <c r="EY135" t="s">
        <v>219</v>
      </c>
      <c r="EZ135" t="s">
        <v>219</v>
      </c>
      <c r="FA135" t="s">
        <v>219</v>
      </c>
      <c r="FB135" t="s">
        <v>219</v>
      </c>
      <c r="FC135">
        <v>1</v>
      </c>
      <c r="FD135">
        <v>0</v>
      </c>
      <c r="FE135">
        <v>1</v>
      </c>
      <c r="FF135">
        <v>1</v>
      </c>
      <c r="FG135">
        <v>0</v>
      </c>
      <c r="FH135" t="s">
        <v>219</v>
      </c>
      <c r="FI135" t="s">
        <v>219</v>
      </c>
      <c r="FJ135" t="s">
        <v>219</v>
      </c>
      <c r="FK135" t="s">
        <v>219</v>
      </c>
      <c r="FL135" t="s">
        <v>219</v>
      </c>
      <c r="FM135" t="s">
        <v>219</v>
      </c>
      <c r="FN135">
        <v>0</v>
      </c>
      <c r="FO135">
        <v>0</v>
      </c>
      <c r="FP135" t="s">
        <v>219</v>
      </c>
      <c r="FQ135" t="s">
        <v>219</v>
      </c>
      <c r="FR135" t="s">
        <v>219</v>
      </c>
      <c r="FS135" t="s">
        <v>219</v>
      </c>
      <c r="FT135" t="s">
        <v>219</v>
      </c>
      <c r="FU135" t="s">
        <v>219</v>
      </c>
      <c r="FV135" t="s">
        <v>219</v>
      </c>
      <c r="FW135" t="s">
        <v>219</v>
      </c>
      <c r="FX135" t="s">
        <v>219</v>
      </c>
      <c r="FY135">
        <v>0</v>
      </c>
      <c r="FZ135">
        <v>0</v>
      </c>
      <c r="GA135" t="s">
        <v>219</v>
      </c>
      <c r="GB135" t="s">
        <v>219</v>
      </c>
      <c r="GC135" t="s">
        <v>219</v>
      </c>
      <c r="GD135" t="s">
        <v>219</v>
      </c>
      <c r="GE135" t="s">
        <v>219</v>
      </c>
      <c r="GF135" t="s">
        <v>219</v>
      </c>
      <c r="GG135" t="s">
        <v>219</v>
      </c>
      <c r="GH135" t="s">
        <v>219</v>
      </c>
      <c r="GI135" t="s">
        <v>219</v>
      </c>
      <c r="GJ135" t="s">
        <v>219</v>
      </c>
      <c r="GK135" t="s">
        <v>219</v>
      </c>
      <c r="GL135" t="s">
        <v>219</v>
      </c>
      <c r="GM135" t="s">
        <v>219</v>
      </c>
      <c r="GN135" t="s">
        <v>219</v>
      </c>
      <c r="GO135" t="s">
        <v>219</v>
      </c>
      <c r="GP135" t="s">
        <v>219</v>
      </c>
      <c r="GQ135" t="s">
        <v>219</v>
      </c>
      <c r="GR135" t="s">
        <v>219</v>
      </c>
      <c r="GS135" t="s">
        <v>219</v>
      </c>
      <c r="GT135" t="s">
        <v>219</v>
      </c>
      <c r="GU135" t="s">
        <v>219</v>
      </c>
      <c r="GV135" t="s">
        <v>219</v>
      </c>
      <c r="GW135" t="s">
        <v>219</v>
      </c>
      <c r="GX135" t="s">
        <v>219</v>
      </c>
      <c r="GY135" t="s">
        <v>219</v>
      </c>
      <c r="GZ135" t="s">
        <v>219</v>
      </c>
      <c r="HA135" t="s">
        <v>219</v>
      </c>
      <c r="HB135" t="s">
        <v>219</v>
      </c>
      <c r="HC135" t="s">
        <v>219</v>
      </c>
      <c r="HD135" t="s">
        <v>219</v>
      </c>
      <c r="HE135" t="s">
        <v>219</v>
      </c>
      <c r="HF135" t="s">
        <v>219</v>
      </c>
      <c r="HG135" t="s">
        <v>219</v>
      </c>
      <c r="HH135" t="s">
        <v>219</v>
      </c>
      <c r="HI135" t="s">
        <v>219</v>
      </c>
      <c r="HJ135">
        <v>0</v>
      </c>
    </row>
    <row r="136" spans="1:218">
      <c r="A136" t="s">
        <v>245</v>
      </c>
      <c r="B136" s="1">
        <v>43874</v>
      </c>
      <c r="C136" s="1">
        <v>44312</v>
      </c>
      <c r="D136">
        <v>0</v>
      </c>
      <c r="E136">
        <v>1</v>
      </c>
      <c r="F136">
        <v>0</v>
      </c>
      <c r="G136">
        <v>1</v>
      </c>
      <c r="H136">
        <v>0</v>
      </c>
      <c r="I136">
        <v>0</v>
      </c>
      <c r="J136">
        <v>1</v>
      </c>
      <c r="K136">
        <v>1</v>
      </c>
      <c r="L136">
        <v>1</v>
      </c>
      <c r="M136">
        <v>1</v>
      </c>
      <c r="N136">
        <v>0</v>
      </c>
      <c r="O136">
        <v>1</v>
      </c>
      <c r="P136">
        <v>0</v>
      </c>
      <c r="Q136">
        <v>0</v>
      </c>
      <c r="R136">
        <v>0</v>
      </c>
      <c r="S136">
        <v>0</v>
      </c>
      <c r="T136">
        <v>0</v>
      </c>
      <c r="U136" t="s">
        <v>219</v>
      </c>
      <c r="V136" t="s">
        <v>219</v>
      </c>
      <c r="W136" t="s">
        <v>219</v>
      </c>
      <c r="X136" t="s">
        <v>219</v>
      </c>
      <c r="Y136" t="s">
        <v>219</v>
      </c>
      <c r="Z136" t="s">
        <v>219</v>
      </c>
      <c r="AA136" t="s">
        <v>219</v>
      </c>
      <c r="AB136">
        <v>0</v>
      </c>
      <c r="AC136">
        <v>1</v>
      </c>
      <c r="AD136">
        <v>0</v>
      </c>
      <c r="AE136">
        <v>0</v>
      </c>
      <c r="AF136">
        <v>0</v>
      </c>
      <c r="AG136">
        <v>0</v>
      </c>
      <c r="AH136">
        <v>0</v>
      </c>
      <c r="AI136">
        <v>0</v>
      </c>
      <c r="AJ136">
        <v>0</v>
      </c>
      <c r="AK136">
        <v>1</v>
      </c>
      <c r="AL136">
        <v>0</v>
      </c>
      <c r="AM136">
        <v>0</v>
      </c>
      <c r="AN136">
        <v>0</v>
      </c>
      <c r="AO136">
        <v>0</v>
      </c>
      <c r="AP136">
        <v>0</v>
      </c>
      <c r="AQ136">
        <v>0</v>
      </c>
      <c r="AR136">
        <v>0</v>
      </c>
      <c r="AS136">
        <v>0</v>
      </c>
      <c r="AT136">
        <v>0</v>
      </c>
      <c r="AU136">
        <v>1</v>
      </c>
      <c r="AV136">
        <v>1</v>
      </c>
      <c r="AW136">
        <v>0</v>
      </c>
      <c r="AX136">
        <v>0</v>
      </c>
      <c r="AY136" t="s">
        <v>219</v>
      </c>
      <c r="AZ136" t="s">
        <v>219</v>
      </c>
      <c r="BA136" t="s">
        <v>219</v>
      </c>
      <c r="BB136" t="s">
        <v>219</v>
      </c>
      <c r="BC136" t="s">
        <v>219</v>
      </c>
      <c r="BD136" t="s">
        <v>219</v>
      </c>
      <c r="BE136" t="s">
        <v>219</v>
      </c>
      <c r="BF136" t="s">
        <v>219</v>
      </c>
      <c r="BG136" t="s">
        <v>219</v>
      </c>
      <c r="BH136">
        <v>0</v>
      </c>
      <c r="BI136">
        <v>0</v>
      </c>
      <c r="BJ136" t="s">
        <v>219</v>
      </c>
      <c r="BK136" t="s">
        <v>219</v>
      </c>
      <c r="BL136" t="s">
        <v>219</v>
      </c>
      <c r="BM136" t="s">
        <v>219</v>
      </c>
      <c r="BN136" t="s">
        <v>219</v>
      </c>
      <c r="BO136" t="s">
        <v>219</v>
      </c>
      <c r="BP136">
        <v>0</v>
      </c>
      <c r="BQ136">
        <v>1</v>
      </c>
      <c r="BR136">
        <v>1</v>
      </c>
      <c r="BS136">
        <v>0</v>
      </c>
      <c r="BT136">
        <v>0</v>
      </c>
      <c r="BU136">
        <v>0</v>
      </c>
      <c r="BV136">
        <v>0</v>
      </c>
      <c r="BW136">
        <v>0</v>
      </c>
      <c r="BX136">
        <v>0</v>
      </c>
      <c r="BY136">
        <v>0</v>
      </c>
      <c r="BZ136">
        <v>0</v>
      </c>
      <c r="CA136">
        <v>0</v>
      </c>
      <c r="CB136">
        <v>0</v>
      </c>
      <c r="CC136">
        <v>1</v>
      </c>
      <c r="CD136">
        <v>0</v>
      </c>
      <c r="CE136">
        <v>0</v>
      </c>
      <c r="CF136">
        <v>0</v>
      </c>
      <c r="CG136">
        <v>1</v>
      </c>
      <c r="CH136">
        <v>0</v>
      </c>
      <c r="CI136">
        <v>1</v>
      </c>
      <c r="CJ136" t="s">
        <v>219</v>
      </c>
      <c r="CK136" t="s">
        <v>219</v>
      </c>
      <c r="CL136" t="s">
        <v>219</v>
      </c>
      <c r="CM136" t="s">
        <v>219</v>
      </c>
      <c r="CN136" t="s">
        <v>219</v>
      </c>
      <c r="CO136" t="s">
        <v>219</v>
      </c>
      <c r="CP136" t="s">
        <v>219</v>
      </c>
      <c r="CQ136" t="s">
        <v>219</v>
      </c>
      <c r="CR136" t="s">
        <v>219</v>
      </c>
      <c r="CS136" t="s">
        <v>219</v>
      </c>
      <c r="CT136" t="s">
        <v>219</v>
      </c>
      <c r="CU136" t="s">
        <v>219</v>
      </c>
      <c r="CV136" t="s">
        <v>219</v>
      </c>
      <c r="CW136" t="s">
        <v>219</v>
      </c>
      <c r="CX136" t="s">
        <v>219</v>
      </c>
      <c r="CY136">
        <v>0</v>
      </c>
      <c r="CZ136">
        <v>0</v>
      </c>
      <c r="DA136" t="s">
        <v>219</v>
      </c>
      <c r="DB136" t="s">
        <v>219</v>
      </c>
      <c r="DC136" t="s">
        <v>219</v>
      </c>
      <c r="DD136" t="s">
        <v>219</v>
      </c>
      <c r="DE136" t="s">
        <v>219</v>
      </c>
      <c r="DF136" t="s">
        <v>219</v>
      </c>
      <c r="DG136" t="s">
        <v>219</v>
      </c>
      <c r="DH136">
        <v>0</v>
      </c>
      <c r="DI136">
        <v>0</v>
      </c>
      <c r="DJ136" t="s">
        <v>219</v>
      </c>
      <c r="DK136" t="s">
        <v>219</v>
      </c>
      <c r="DL136" t="s">
        <v>219</v>
      </c>
      <c r="DM136" t="s">
        <v>219</v>
      </c>
      <c r="DN136" t="s">
        <v>219</v>
      </c>
      <c r="DO136" t="s">
        <v>219</v>
      </c>
      <c r="DP136" t="s">
        <v>219</v>
      </c>
      <c r="DQ136" t="s">
        <v>219</v>
      </c>
      <c r="DR136" t="s">
        <v>219</v>
      </c>
      <c r="DS136">
        <v>0</v>
      </c>
      <c r="DT136">
        <v>1</v>
      </c>
      <c r="DU136">
        <v>0</v>
      </c>
      <c r="DV136">
        <v>1</v>
      </c>
      <c r="DW136">
        <v>0</v>
      </c>
      <c r="DX136">
        <v>1</v>
      </c>
      <c r="DY136">
        <v>1</v>
      </c>
      <c r="DZ136">
        <v>1</v>
      </c>
      <c r="EA136">
        <v>1</v>
      </c>
      <c r="EB136">
        <v>0</v>
      </c>
      <c r="EC136">
        <v>1</v>
      </c>
      <c r="ED136">
        <v>1</v>
      </c>
      <c r="EE136">
        <v>0</v>
      </c>
      <c r="EF136">
        <v>1</v>
      </c>
      <c r="EG136">
        <v>1</v>
      </c>
      <c r="EH136">
        <v>1</v>
      </c>
      <c r="EI136">
        <v>1</v>
      </c>
      <c r="EJ136">
        <v>1</v>
      </c>
      <c r="EK136">
        <v>1</v>
      </c>
      <c r="EL136">
        <v>1</v>
      </c>
      <c r="EM136">
        <v>0</v>
      </c>
      <c r="EN136">
        <v>1</v>
      </c>
      <c r="EO136">
        <v>1</v>
      </c>
      <c r="EP136">
        <v>1</v>
      </c>
      <c r="EQ136">
        <v>1</v>
      </c>
      <c r="ER136">
        <v>1</v>
      </c>
      <c r="ES136">
        <v>1</v>
      </c>
      <c r="ET136">
        <v>1</v>
      </c>
      <c r="EU136">
        <v>1</v>
      </c>
      <c r="EV136">
        <v>0</v>
      </c>
      <c r="EW136" t="s">
        <v>219</v>
      </c>
      <c r="EX136" t="s">
        <v>219</v>
      </c>
      <c r="EY136" t="s">
        <v>219</v>
      </c>
      <c r="EZ136" t="s">
        <v>219</v>
      </c>
      <c r="FA136" t="s">
        <v>219</v>
      </c>
      <c r="FB136" t="s">
        <v>219</v>
      </c>
      <c r="FC136">
        <v>1</v>
      </c>
      <c r="FD136">
        <v>0</v>
      </c>
      <c r="FE136">
        <v>1</v>
      </c>
      <c r="FF136">
        <v>1</v>
      </c>
      <c r="FG136">
        <v>0</v>
      </c>
      <c r="FH136" t="s">
        <v>219</v>
      </c>
      <c r="FI136" t="s">
        <v>219</v>
      </c>
      <c r="FJ136" t="s">
        <v>219</v>
      </c>
      <c r="FK136" t="s">
        <v>219</v>
      </c>
      <c r="FL136" t="s">
        <v>219</v>
      </c>
      <c r="FM136" t="s">
        <v>219</v>
      </c>
      <c r="FN136">
        <v>0</v>
      </c>
      <c r="FO136">
        <v>0</v>
      </c>
      <c r="FP136" t="s">
        <v>219</v>
      </c>
      <c r="FQ136" t="s">
        <v>219</v>
      </c>
      <c r="FR136" t="s">
        <v>219</v>
      </c>
      <c r="FS136" t="s">
        <v>219</v>
      </c>
      <c r="FT136" t="s">
        <v>219</v>
      </c>
      <c r="FU136" t="s">
        <v>219</v>
      </c>
      <c r="FV136" t="s">
        <v>219</v>
      </c>
      <c r="FW136" t="s">
        <v>219</v>
      </c>
      <c r="FX136" t="s">
        <v>219</v>
      </c>
      <c r="FY136">
        <v>0</v>
      </c>
      <c r="FZ136">
        <v>0</v>
      </c>
      <c r="GA136" t="s">
        <v>219</v>
      </c>
      <c r="GB136" t="s">
        <v>219</v>
      </c>
      <c r="GC136" t="s">
        <v>219</v>
      </c>
      <c r="GD136" t="s">
        <v>219</v>
      </c>
      <c r="GE136" t="s">
        <v>219</v>
      </c>
      <c r="GF136" t="s">
        <v>219</v>
      </c>
      <c r="GG136" t="s">
        <v>219</v>
      </c>
      <c r="GH136" t="s">
        <v>219</v>
      </c>
      <c r="GI136" t="s">
        <v>219</v>
      </c>
      <c r="GJ136" t="s">
        <v>219</v>
      </c>
      <c r="GK136" t="s">
        <v>219</v>
      </c>
      <c r="GL136" t="s">
        <v>219</v>
      </c>
      <c r="GM136" t="s">
        <v>219</v>
      </c>
      <c r="GN136" t="s">
        <v>219</v>
      </c>
      <c r="GO136" t="s">
        <v>219</v>
      </c>
      <c r="GP136" t="s">
        <v>219</v>
      </c>
      <c r="GQ136" t="s">
        <v>219</v>
      </c>
      <c r="GR136" t="s">
        <v>219</v>
      </c>
      <c r="GS136" t="s">
        <v>219</v>
      </c>
      <c r="GT136" t="s">
        <v>219</v>
      </c>
      <c r="GU136" t="s">
        <v>219</v>
      </c>
      <c r="GV136" t="s">
        <v>219</v>
      </c>
      <c r="GW136" t="s">
        <v>219</v>
      </c>
      <c r="GX136" t="s">
        <v>219</v>
      </c>
      <c r="GY136" t="s">
        <v>219</v>
      </c>
      <c r="GZ136" t="s">
        <v>219</v>
      </c>
      <c r="HA136" t="s">
        <v>219</v>
      </c>
      <c r="HB136" t="s">
        <v>219</v>
      </c>
      <c r="HC136" t="s">
        <v>219</v>
      </c>
      <c r="HD136" t="s">
        <v>219</v>
      </c>
      <c r="HE136" t="s">
        <v>219</v>
      </c>
      <c r="HF136" t="s">
        <v>219</v>
      </c>
      <c r="HG136" t="s">
        <v>219</v>
      </c>
      <c r="HH136" t="s">
        <v>219</v>
      </c>
      <c r="HI136" t="s">
        <v>219</v>
      </c>
      <c r="HJ136">
        <v>0</v>
      </c>
    </row>
    <row r="137" spans="1:218">
      <c r="A137" t="s">
        <v>245</v>
      </c>
      <c r="B137" s="1">
        <v>44313</v>
      </c>
      <c r="C137" s="1">
        <v>44435</v>
      </c>
      <c r="D137">
        <v>0</v>
      </c>
      <c r="E137">
        <v>1</v>
      </c>
      <c r="F137">
        <v>0</v>
      </c>
      <c r="G137">
        <v>1</v>
      </c>
      <c r="H137">
        <v>0</v>
      </c>
      <c r="I137">
        <v>0</v>
      </c>
      <c r="J137">
        <v>1</v>
      </c>
      <c r="K137">
        <v>1</v>
      </c>
      <c r="L137">
        <v>1</v>
      </c>
      <c r="M137">
        <v>1</v>
      </c>
      <c r="N137">
        <v>0</v>
      </c>
      <c r="O137">
        <v>1</v>
      </c>
      <c r="P137">
        <v>0</v>
      </c>
      <c r="Q137">
        <v>0</v>
      </c>
      <c r="R137">
        <v>0</v>
      </c>
      <c r="S137">
        <v>0</v>
      </c>
      <c r="T137">
        <v>0</v>
      </c>
      <c r="U137" t="s">
        <v>219</v>
      </c>
      <c r="V137" t="s">
        <v>219</v>
      </c>
      <c r="W137" t="s">
        <v>219</v>
      </c>
      <c r="X137" t="s">
        <v>219</v>
      </c>
      <c r="Y137" t="s">
        <v>219</v>
      </c>
      <c r="Z137" t="s">
        <v>219</v>
      </c>
      <c r="AA137" t="s">
        <v>219</v>
      </c>
      <c r="AB137">
        <v>0</v>
      </c>
      <c r="AC137">
        <v>1</v>
      </c>
      <c r="AD137">
        <v>0</v>
      </c>
      <c r="AE137">
        <v>0</v>
      </c>
      <c r="AF137">
        <v>0</v>
      </c>
      <c r="AG137">
        <v>0</v>
      </c>
      <c r="AH137">
        <v>0</v>
      </c>
      <c r="AI137">
        <v>0</v>
      </c>
      <c r="AJ137">
        <v>0</v>
      </c>
      <c r="AK137">
        <v>1</v>
      </c>
      <c r="AL137">
        <v>0</v>
      </c>
      <c r="AM137">
        <v>0</v>
      </c>
      <c r="AN137">
        <v>0</v>
      </c>
      <c r="AO137">
        <v>0</v>
      </c>
      <c r="AP137">
        <v>0</v>
      </c>
      <c r="AQ137">
        <v>0</v>
      </c>
      <c r="AR137">
        <v>0</v>
      </c>
      <c r="AS137">
        <v>0</v>
      </c>
      <c r="AT137">
        <v>0</v>
      </c>
      <c r="AU137">
        <v>1</v>
      </c>
      <c r="AV137">
        <v>1</v>
      </c>
      <c r="AW137">
        <v>0</v>
      </c>
      <c r="AX137">
        <v>0</v>
      </c>
      <c r="AY137" t="s">
        <v>219</v>
      </c>
      <c r="AZ137" t="s">
        <v>219</v>
      </c>
      <c r="BA137" t="s">
        <v>219</v>
      </c>
      <c r="BB137" t="s">
        <v>219</v>
      </c>
      <c r="BC137" t="s">
        <v>219</v>
      </c>
      <c r="BD137" t="s">
        <v>219</v>
      </c>
      <c r="BE137" t="s">
        <v>219</v>
      </c>
      <c r="BF137" t="s">
        <v>219</v>
      </c>
      <c r="BG137" t="s">
        <v>219</v>
      </c>
      <c r="BH137">
        <v>0</v>
      </c>
      <c r="BI137">
        <v>0</v>
      </c>
      <c r="BJ137" t="s">
        <v>219</v>
      </c>
      <c r="BK137" t="s">
        <v>219</v>
      </c>
      <c r="BL137" t="s">
        <v>219</v>
      </c>
      <c r="BM137" t="s">
        <v>219</v>
      </c>
      <c r="BN137" t="s">
        <v>219</v>
      </c>
      <c r="BO137" t="s">
        <v>219</v>
      </c>
      <c r="BP137">
        <v>0</v>
      </c>
      <c r="BQ137">
        <v>1</v>
      </c>
      <c r="BR137">
        <v>1</v>
      </c>
      <c r="BS137">
        <v>0</v>
      </c>
      <c r="BT137">
        <v>0</v>
      </c>
      <c r="BU137">
        <v>0</v>
      </c>
      <c r="BV137">
        <v>0</v>
      </c>
      <c r="BW137">
        <v>0</v>
      </c>
      <c r="BX137">
        <v>0</v>
      </c>
      <c r="BY137">
        <v>0</v>
      </c>
      <c r="BZ137">
        <v>0</v>
      </c>
      <c r="CA137">
        <v>0</v>
      </c>
      <c r="CB137">
        <v>0</v>
      </c>
      <c r="CC137">
        <v>1</v>
      </c>
      <c r="CD137">
        <v>0</v>
      </c>
      <c r="CE137">
        <v>0</v>
      </c>
      <c r="CF137">
        <v>0</v>
      </c>
      <c r="CG137">
        <v>1</v>
      </c>
      <c r="CH137">
        <v>0</v>
      </c>
      <c r="CI137">
        <v>1</v>
      </c>
      <c r="CJ137" t="s">
        <v>219</v>
      </c>
      <c r="CK137" t="s">
        <v>219</v>
      </c>
      <c r="CL137" t="s">
        <v>219</v>
      </c>
      <c r="CM137" t="s">
        <v>219</v>
      </c>
      <c r="CN137" t="s">
        <v>219</v>
      </c>
      <c r="CO137" t="s">
        <v>219</v>
      </c>
      <c r="CP137" t="s">
        <v>219</v>
      </c>
      <c r="CQ137" t="s">
        <v>219</v>
      </c>
      <c r="CR137" t="s">
        <v>219</v>
      </c>
      <c r="CS137" t="s">
        <v>219</v>
      </c>
      <c r="CT137" t="s">
        <v>219</v>
      </c>
      <c r="CU137" t="s">
        <v>219</v>
      </c>
      <c r="CV137" t="s">
        <v>219</v>
      </c>
      <c r="CW137" t="s">
        <v>219</v>
      </c>
      <c r="CX137" t="s">
        <v>219</v>
      </c>
      <c r="CY137">
        <v>0</v>
      </c>
      <c r="CZ137">
        <v>0</v>
      </c>
      <c r="DA137" t="s">
        <v>219</v>
      </c>
      <c r="DB137" t="s">
        <v>219</v>
      </c>
      <c r="DC137" t="s">
        <v>219</v>
      </c>
      <c r="DD137" t="s">
        <v>219</v>
      </c>
      <c r="DE137" t="s">
        <v>219</v>
      </c>
      <c r="DF137" t="s">
        <v>219</v>
      </c>
      <c r="DG137" t="s">
        <v>219</v>
      </c>
      <c r="DH137">
        <v>0</v>
      </c>
      <c r="DI137">
        <v>0</v>
      </c>
      <c r="DJ137" t="s">
        <v>219</v>
      </c>
      <c r="DK137" t="s">
        <v>219</v>
      </c>
      <c r="DL137" t="s">
        <v>219</v>
      </c>
      <c r="DM137" t="s">
        <v>219</v>
      </c>
      <c r="DN137" t="s">
        <v>219</v>
      </c>
      <c r="DO137" t="s">
        <v>219</v>
      </c>
      <c r="DP137" t="s">
        <v>219</v>
      </c>
      <c r="DQ137" t="s">
        <v>219</v>
      </c>
      <c r="DR137" t="s">
        <v>219</v>
      </c>
      <c r="DS137">
        <v>0</v>
      </c>
      <c r="DT137">
        <v>1</v>
      </c>
      <c r="DU137">
        <v>0</v>
      </c>
      <c r="DV137">
        <v>1</v>
      </c>
      <c r="DW137">
        <v>0</v>
      </c>
      <c r="DX137">
        <v>1</v>
      </c>
      <c r="DY137">
        <v>1</v>
      </c>
      <c r="DZ137">
        <v>1</v>
      </c>
      <c r="EA137">
        <v>1</v>
      </c>
      <c r="EB137">
        <v>0</v>
      </c>
      <c r="EC137">
        <v>1</v>
      </c>
      <c r="ED137">
        <v>1</v>
      </c>
      <c r="EE137">
        <v>0</v>
      </c>
      <c r="EF137">
        <v>1</v>
      </c>
      <c r="EG137">
        <v>1</v>
      </c>
      <c r="EH137">
        <v>1</v>
      </c>
      <c r="EI137">
        <v>1</v>
      </c>
      <c r="EJ137">
        <v>1</v>
      </c>
      <c r="EK137">
        <v>1</v>
      </c>
      <c r="EL137">
        <v>1</v>
      </c>
      <c r="EM137">
        <v>0</v>
      </c>
      <c r="EN137">
        <v>1</v>
      </c>
      <c r="EO137">
        <v>1</v>
      </c>
      <c r="EP137">
        <v>1</v>
      </c>
      <c r="EQ137">
        <v>1</v>
      </c>
      <c r="ER137">
        <v>1</v>
      </c>
      <c r="ES137">
        <v>1</v>
      </c>
      <c r="ET137">
        <v>1</v>
      </c>
      <c r="EU137">
        <v>1</v>
      </c>
      <c r="EV137">
        <v>0</v>
      </c>
      <c r="EW137" t="s">
        <v>219</v>
      </c>
      <c r="EX137" t="s">
        <v>219</v>
      </c>
      <c r="EY137" t="s">
        <v>219</v>
      </c>
      <c r="EZ137" t="s">
        <v>219</v>
      </c>
      <c r="FA137" t="s">
        <v>219</v>
      </c>
      <c r="FB137" t="s">
        <v>219</v>
      </c>
      <c r="FC137">
        <v>1</v>
      </c>
      <c r="FD137">
        <v>0</v>
      </c>
      <c r="FE137">
        <v>1</v>
      </c>
      <c r="FF137">
        <v>1</v>
      </c>
      <c r="FG137">
        <v>0</v>
      </c>
      <c r="FH137" t="s">
        <v>219</v>
      </c>
      <c r="FI137" t="s">
        <v>219</v>
      </c>
      <c r="FJ137" t="s">
        <v>219</v>
      </c>
      <c r="FK137" t="s">
        <v>219</v>
      </c>
      <c r="FL137" t="s">
        <v>219</v>
      </c>
      <c r="FM137" t="s">
        <v>219</v>
      </c>
      <c r="FN137">
        <v>0</v>
      </c>
      <c r="FO137">
        <v>0</v>
      </c>
      <c r="FP137" t="s">
        <v>219</v>
      </c>
      <c r="FQ137" t="s">
        <v>219</v>
      </c>
      <c r="FR137" t="s">
        <v>219</v>
      </c>
      <c r="FS137" t="s">
        <v>219</v>
      </c>
      <c r="FT137" t="s">
        <v>219</v>
      </c>
      <c r="FU137" t="s">
        <v>219</v>
      </c>
      <c r="FV137" t="s">
        <v>219</v>
      </c>
      <c r="FW137" t="s">
        <v>219</v>
      </c>
      <c r="FX137" t="s">
        <v>219</v>
      </c>
      <c r="FY137">
        <v>0</v>
      </c>
      <c r="FZ137">
        <v>0</v>
      </c>
      <c r="GA137" t="s">
        <v>219</v>
      </c>
      <c r="GB137" t="s">
        <v>219</v>
      </c>
      <c r="GC137" t="s">
        <v>219</v>
      </c>
      <c r="GD137" t="s">
        <v>219</v>
      </c>
      <c r="GE137" t="s">
        <v>219</v>
      </c>
      <c r="GF137" t="s">
        <v>219</v>
      </c>
      <c r="GG137" t="s">
        <v>219</v>
      </c>
      <c r="GH137" t="s">
        <v>219</v>
      </c>
      <c r="GI137" t="s">
        <v>219</v>
      </c>
      <c r="GJ137" t="s">
        <v>219</v>
      </c>
      <c r="GK137" t="s">
        <v>219</v>
      </c>
      <c r="GL137" t="s">
        <v>219</v>
      </c>
      <c r="GM137" t="s">
        <v>219</v>
      </c>
      <c r="GN137" t="s">
        <v>219</v>
      </c>
      <c r="GO137" t="s">
        <v>219</v>
      </c>
      <c r="GP137" t="s">
        <v>219</v>
      </c>
      <c r="GQ137" t="s">
        <v>219</v>
      </c>
      <c r="GR137" t="s">
        <v>219</v>
      </c>
      <c r="GS137" t="s">
        <v>219</v>
      </c>
      <c r="GT137" t="s">
        <v>219</v>
      </c>
      <c r="GU137" t="s">
        <v>219</v>
      </c>
      <c r="GV137" t="s">
        <v>219</v>
      </c>
      <c r="GW137" t="s">
        <v>219</v>
      </c>
      <c r="GX137" t="s">
        <v>219</v>
      </c>
      <c r="GY137" t="s">
        <v>219</v>
      </c>
      <c r="GZ137" t="s">
        <v>219</v>
      </c>
      <c r="HA137" t="s">
        <v>219</v>
      </c>
      <c r="HB137" t="s">
        <v>219</v>
      </c>
      <c r="HC137" t="s">
        <v>219</v>
      </c>
      <c r="HD137" t="s">
        <v>219</v>
      </c>
      <c r="HE137" t="s">
        <v>219</v>
      </c>
      <c r="HF137" t="s">
        <v>219</v>
      </c>
      <c r="HG137" t="s">
        <v>219</v>
      </c>
      <c r="HH137" t="s">
        <v>219</v>
      </c>
      <c r="HI137" t="s">
        <v>219</v>
      </c>
      <c r="HJ137">
        <v>0</v>
      </c>
    </row>
    <row r="138" spans="1:218">
      <c r="A138" t="s">
        <v>245</v>
      </c>
      <c r="B138" s="1">
        <v>44436</v>
      </c>
      <c r="C138" s="1">
        <v>44561</v>
      </c>
      <c r="D138">
        <v>0</v>
      </c>
      <c r="E138">
        <v>1</v>
      </c>
      <c r="F138">
        <v>0</v>
      </c>
      <c r="G138">
        <v>1</v>
      </c>
      <c r="H138">
        <v>0</v>
      </c>
      <c r="I138">
        <v>0</v>
      </c>
      <c r="J138">
        <v>1</v>
      </c>
      <c r="K138">
        <v>1</v>
      </c>
      <c r="L138">
        <v>1</v>
      </c>
      <c r="M138">
        <v>1</v>
      </c>
      <c r="N138">
        <v>0</v>
      </c>
      <c r="O138">
        <v>1</v>
      </c>
      <c r="P138">
        <v>0</v>
      </c>
      <c r="Q138">
        <v>0</v>
      </c>
      <c r="R138">
        <v>0</v>
      </c>
      <c r="S138">
        <v>0</v>
      </c>
      <c r="T138">
        <v>0</v>
      </c>
      <c r="U138" t="s">
        <v>219</v>
      </c>
      <c r="V138" t="s">
        <v>219</v>
      </c>
      <c r="W138" t="s">
        <v>219</v>
      </c>
      <c r="X138" t="s">
        <v>219</v>
      </c>
      <c r="Y138" t="s">
        <v>219</v>
      </c>
      <c r="Z138" t="s">
        <v>219</v>
      </c>
      <c r="AA138" t="s">
        <v>219</v>
      </c>
      <c r="AB138">
        <v>0</v>
      </c>
      <c r="AC138">
        <v>1</v>
      </c>
      <c r="AD138">
        <v>0</v>
      </c>
      <c r="AE138">
        <v>0</v>
      </c>
      <c r="AF138">
        <v>0</v>
      </c>
      <c r="AG138">
        <v>0</v>
      </c>
      <c r="AH138">
        <v>0</v>
      </c>
      <c r="AI138">
        <v>0</v>
      </c>
      <c r="AJ138">
        <v>0</v>
      </c>
      <c r="AK138">
        <v>1</v>
      </c>
      <c r="AL138">
        <v>0</v>
      </c>
      <c r="AM138">
        <v>0</v>
      </c>
      <c r="AN138">
        <v>0</v>
      </c>
      <c r="AO138">
        <v>0</v>
      </c>
      <c r="AP138">
        <v>0</v>
      </c>
      <c r="AQ138">
        <v>0</v>
      </c>
      <c r="AR138">
        <v>0</v>
      </c>
      <c r="AS138">
        <v>0</v>
      </c>
      <c r="AT138">
        <v>0</v>
      </c>
      <c r="AU138">
        <v>1</v>
      </c>
      <c r="AV138">
        <v>1</v>
      </c>
      <c r="AW138">
        <v>0</v>
      </c>
      <c r="AX138">
        <v>0</v>
      </c>
      <c r="AY138" t="s">
        <v>219</v>
      </c>
      <c r="AZ138" t="s">
        <v>219</v>
      </c>
      <c r="BA138" t="s">
        <v>219</v>
      </c>
      <c r="BB138" t="s">
        <v>219</v>
      </c>
      <c r="BC138" t="s">
        <v>219</v>
      </c>
      <c r="BD138" t="s">
        <v>219</v>
      </c>
      <c r="BE138" t="s">
        <v>219</v>
      </c>
      <c r="BF138" t="s">
        <v>219</v>
      </c>
      <c r="BG138" t="s">
        <v>219</v>
      </c>
      <c r="BH138">
        <v>0</v>
      </c>
      <c r="BI138">
        <v>0</v>
      </c>
      <c r="BJ138" t="s">
        <v>219</v>
      </c>
      <c r="BK138" t="s">
        <v>219</v>
      </c>
      <c r="BL138" t="s">
        <v>219</v>
      </c>
      <c r="BM138" t="s">
        <v>219</v>
      </c>
      <c r="BN138" t="s">
        <v>219</v>
      </c>
      <c r="BO138" t="s">
        <v>219</v>
      </c>
      <c r="BP138">
        <v>0</v>
      </c>
      <c r="BQ138">
        <v>1</v>
      </c>
      <c r="BR138">
        <v>1</v>
      </c>
      <c r="BS138">
        <v>0</v>
      </c>
      <c r="BT138">
        <v>0</v>
      </c>
      <c r="BU138">
        <v>0</v>
      </c>
      <c r="BV138">
        <v>0</v>
      </c>
      <c r="BW138">
        <v>0</v>
      </c>
      <c r="BX138">
        <v>0</v>
      </c>
      <c r="BY138">
        <v>0</v>
      </c>
      <c r="BZ138">
        <v>0</v>
      </c>
      <c r="CA138">
        <v>0</v>
      </c>
      <c r="CB138">
        <v>0</v>
      </c>
      <c r="CC138">
        <v>1</v>
      </c>
      <c r="CD138">
        <v>0</v>
      </c>
      <c r="CE138">
        <v>0</v>
      </c>
      <c r="CF138">
        <v>0</v>
      </c>
      <c r="CG138">
        <v>1</v>
      </c>
      <c r="CH138">
        <v>0</v>
      </c>
      <c r="CI138">
        <v>1</v>
      </c>
      <c r="CJ138" t="s">
        <v>219</v>
      </c>
      <c r="CK138" t="s">
        <v>219</v>
      </c>
      <c r="CL138" t="s">
        <v>219</v>
      </c>
      <c r="CM138" t="s">
        <v>219</v>
      </c>
      <c r="CN138" t="s">
        <v>219</v>
      </c>
      <c r="CO138" t="s">
        <v>219</v>
      </c>
      <c r="CP138" t="s">
        <v>219</v>
      </c>
      <c r="CQ138" t="s">
        <v>219</v>
      </c>
      <c r="CR138" t="s">
        <v>219</v>
      </c>
      <c r="CS138" t="s">
        <v>219</v>
      </c>
      <c r="CT138" t="s">
        <v>219</v>
      </c>
      <c r="CU138" t="s">
        <v>219</v>
      </c>
      <c r="CV138" t="s">
        <v>219</v>
      </c>
      <c r="CW138" t="s">
        <v>219</v>
      </c>
      <c r="CX138" t="s">
        <v>219</v>
      </c>
      <c r="CY138">
        <v>0</v>
      </c>
      <c r="CZ138">
        <v>0</v>
      </c>
      <c r="DA138" t="s">
        <v>219</v>
      </c>
      <c r="DB138" t="s">
        <v>219</v>
      </c>
      <c r="DC138" t="s">
        <v>219</v>
      </c>
      <c r="DD138" t="s">
        <v>219</v>
      </c>
      <c r="DE138" t="s">
        <v>219</v>
      </c>
      <c r="DF138" t="s">
        <v>219</v>
      </c>
      <c r="DG138" t="s">
        <v>219</v>
      </c>
      <c r="DH138">
        <v>0</v>
      </c>
      <c r="DI138">
        <v>0</v>
      </c>
      <c r="DJ138" t="s">
        <v>219</v>
      </c>
      <c r="DK138" t="s">
        <v>219</v>
      </c>
      <c r="DL138" t="s">
        <v>219</v>
      </c>
      <c r="DM138" t="s">
        <v>219</v>
      </c>
      <c r="DN138" t="s">
        <v>219</v>
      </c>
      <c r="DO138" t="s">
        <v>219</v>
      </c>
      <c r="DP138" t="s">
        <v>219</v>
      </c>
      <c r="DQ138" t="s">
        <v>219</v>
      </c>
      <c r="DR138" t="s">
        <v>219</v>
      </c>
      <c r="DS138">
        <v>0</v>
      </c>
      <c r="DT138">
        <v>1</v>
      </c>
      <c r="DU138">
        <v>0</v>
      </c>
      <c r="DV138">
        <v>1</v>
      </c>
      <c r="DW138">
        <v>0</v>
      </c>
      <c r="DX138">
        <v>1</v>
      </c>
      <c r="DY138">
        <v>1</v>
      </c>
      <c r="DZ138">
        <v>1</v>
      </c>
      <c r="EA138">
        <v>1</v>
      </c>
      <c r="EB138">
        <v>0</v>
      </c>
      <c r="EC138">
        <v>1</v>
      </c>
      <c r="ED138">
        <v>1</v>
      </c>
      <c r="EE138">
        <v>0</v>
      </c>
      <c r="EF138">
        <v>1</v>
      </c>
      <c r="EG138">
        <v>1</v>
      </c>
      <c r="EH138">
        <v>1</v>
      </c>
      <c r="EI138">
        <v>1</v>
      </c>
      <c r="EJ138">
        <v>1</v>
      </c>
      <c r="EK138">
        <v>1</v>
      </c>
      <c r="EL138">
        <v>1</v>
      </c>
      <c r="EM138">
        <v>0</v>
      </c>
      <c r="EN138">
        <v>1</v>
      </c>
      <c r="EO138">
        <v>1</v>
      </c>
      <c r="EP138">
        <v>1</v>
      </c>
      <c r="EQ138">
        <v>1</v>
      </c>
      <c r="ER138">
        <v>1</v>
      </c>
      <c r="ES138">
        <v>1</v>
      </c>
      <c r="ET138">
        <v>1</v>
      </c>
      <c r="EU138">
        <v>1</v>
      </c>
      <c r="EV138">
        <v>0</v>
      </c>
      <c r="EW138" t="s">
        <v>219</v>
      </c>
      <c r="EX138" t="s">
        <v>219</v>
      </c>
      <c r="EY138" t="s">
        <v>219</v>
      </c>
      <c r="EZ138" t="s">
        <v>219</v>
      </c>
      <c r="FA138" t="s">
        <v>219</v>
      </c>
      <c r="FB138" t="s">
        <v>219</v>
      </c>
      <c r="FC138">
        <v>1</v>
      </c>
      <c r="FD138">
        <v>0</v>
      </c>
      <c r="FE138">
        <v>1</v>
      </c>
      <c r="FF138">
        <v>1</v>
      </c>
      <c r="FG138">
        <v>0</v>
      </c>
      <c r="FH138" t="s">
        <v>219</v>
      </c>
      <c r="FI138" t="s">
        <v>219</v>
      </c>
      <c r="FJ138" t="s">
        <v>219</v>
      </c>
      <c r="FK138" t="s">
        <v>219</v>
      </c>
      <c r="FL138" t="s">
        <v>219</v>
      </c>
      <c r="FM138" t="s">
        <v>219</v>
      </c>
      <c r="FN138">
        <v>0</v>
      </c>
      <c r="FO138">
        <v>0</v>
      </c>
      <c r="FP138" t="s">
        <v>219</v>
      </c>
      <c r="FQ138" t="s">
        <v>219</v>
      </c>
      <c r="FR138" t="s">
        <v>219</v>
      </c>
      <c r="FS138" t="s">
        <v>219</v>
      </c>
      <c r="FT138" t="s">
        <v>219</v>
      </c>
      <c r="FU138" t="s">
        <v>219</v>
      </c>
      <c r="FV138" t="s">
        <v>219</v>
      </c>
      <c r="FW138" t="s">
        <v>219</v>
      </c>
      <c r="FX138" t="s">
        <v>219</v>
      </c>
      <c r="FY138">
        <v>0</v>
      </c>
      <c r="FZ138">
        <v>0</v>
      </c>
      <c r="GA138" t="s">
        <v>219</v>
      </c>
      <c r="GB138" t="s">
        <v>219</v>
      </c>
      <c r="GC138" t="s">
        <v>219</v>
      </c>
      <c r="GD138" t="s">
        <v>219</v>
      </c>
      <c r="GE138" t="s">
        <v>219</v>
      </c>
      <c r="GF138" t="s">
        <v>219</v>
      </c>
      <c r="GG138" t="s">
        <v>219</v>
      </c>
      <c r="GH138" t="s">
        <v>219</v>
      </c>
      <c r="GI138" t="s">
        <v>219</v>
      </c>
      <c r="GJ138" t="s">
        <v>219</v>
      </c>
      <c r="GK138" t="s">
        <v>219</v>
      </c>
      <c r="GL138" t="s">
        <v>219</v>
      </c>
      <c r="GM138" t="s">
        <v>219</v>
      </c>
      <c r="GN138" t="s">
        <v>219</v>
      </c>
      <c r="GO138" t="s">
        <v>219</v>
      </c>
      <c r="GP138" t="s">
        <v>219</v>
      </c>
      <c r="GQ138" t="s">
        <v>219</v>
      </c>
      <c r="GR138" t="s">
        <v>219</v>
      </c>
      <c r="GS138" t="s">
        <v>219</v>
      </c>
      <c r="GT138" t="s">
        <v>219</v>
      </c>
      <c r="GU138" t="s">
        <v>219</v>
      </c>
      <c r="GV138" t="s">
        <v>219</v>
      </c>
      <c r="GW138" t="s">
        <v>219</v>
      </c>
      <c r="GX138" t="s">
        <v>219</v>
      </c>
      <c r="GY138" t="s">
        <v>219</v>
      </c>
      <c r="GZ138" t="s">
        <v>219</v>
      </c>
      <c r="HA138" t="s">
        <v>219</v>
      </c>
      <c r="HB138" t="s">
        <v>219</v>
      </c>
      <c r="HC138" t="s">
        <v>219</v>
      </c>
      <c r="HD138" t="s">
        <v>219</v>
      </c>
      <c r="HE138" t="s">
        <v>219</v>
      </c>
      <c r="HF138" t="s">
        <v>219</v>
      </c>
      <c r="HG138" t="s">
        <v>219</v>
      </c>
      <c r="HH138" t="s">
        <v>219</v>
      </c>
      <c r="HI138" t="s">
        <v>219</v>
      </c>
      <c r="HJ138">
        <v>0</v>
      </c>
    </row>
    <row r="139" spans="1:218">
      <c r="A139" t="s">
        <v>245</v>
      </c>
      <c r="B139" s="1">
        <v>44562</v>
      </c>
      <c r="C139" s="1">
        <v>44762</v>
      </c>
      <c r="D139">
        <v>0</v>
      </c>
      <c r="E139">
        <v>1</v>
      </c>
      <c r="F139">
        <v>0</v>
      </c>
      <c r="G139">
        <v>1</v>
      </c>
      <c r="H139">
        <v>0</v>
      </c>
      <c r="I139">
        <v>0</v>
      </c>
      <c r="J139">
        <v>1</v>
      </c>
      <c r="K139">
        <v>1</v>
      </c>
      <c r="L139">
        <v>1</v>
      </c>
      <c r="M139">
        <v>1</v>
      </c>
      <c r="N139">
        <v>0</v>
      </c>
      <c r="O139">
        <v>1</v>
      </c>
      <c r="P139">
        <v>0</v>
      </c>
      <c r="Q139">
        <v>0</v>
      </c>
      <c r="R139">
        <v>0</v>
      </c>
      <c r="S139">
        <v>0</v>
      </c>
      <c r="T139">
        <v>0</v>
      </c>
      <c r="U139" t="s">
        <v>219</v>
      </c>
      <c r="V139" t="s">
        <v>219</v>
      </c>
      <c r="W139" t="s">
        <v>219</v>
      </c>
      <c r="X139" t="s">
        <v>219</v>
      </c>
      <c r="Y139" t="s">
        <v>219</v>
      </c>
      <c r="Z139" t="s">
        <v>219</v>
      </c>
      <c r="AA139" t="s">
        <v>219</v>
      </c>
      <c r="AB139">
        <v>0</v>
      </c>
      <c r="AC139">
        <v>1</v>
      </c>
      <c r="AD139">
        <v>0</v>
      </c>
      <c r="AE139">
        <v>0</v>
      </c>
      <c r="AF139">
        <v>0</v>
      </c>
      <c r="AG139">
        <v>0</v>
      </c>
      <c r="AH139">
        <v>0</v>
      </c>
      <c r="AI139">
        <v>0</v>
      </c>
      <c r="AJ139">
        <v>0</v>
      </c>
      <c r="AK139">
        <v>1</v>
      </c>
      <c r="AL139">
        <v>0</v>
      </c>
      <c r="AM139">
        <v>0</v>
      </c>
      <c r="AN139">
        <v>0</v>
      </c>
      <c r="AO139">
        <v>0</v>
      </c>
      <c r="AP139">
        <v>0</v>
      </c>
      <c r="AQ139">
        <v>0</v>
      </c>
      <c r="AR139">
        <v>0</v>
      </c>
      <c r="AS139">
        <v>0</v>
      </c>
      <c r="AT139">
        <v>0</v>
      </c>
      <c r="AU139">
        <v>1</v>
      </c>
      <c r="AV139">
        <v>1</v>
      </c>
      <c r="AW139">
        <v>0</v>
      </c>
      <c r="AX139">
        <v>0</v>
      </c>
      <c r="AY139" t="s">
        <v>219</v>
      </c>
      <c r="AZ139" t="s">
        <v>219</v>
      </c>
      <c r="BA139" t="s">
        <v>219</v>
      </c>
      <c r="BB139" t="s">
        <v>219</v>
      </c>
      <c r="BC139" t="s">
        <v>219</v>
      </c>
      <c r="BD139" t="s">
        <v>219</v>
      </c>
      <c r="BE139" t="s">
        <v>219</v>
      </c>
      <c r="BF139" t="s">
        <v>219</v>
      </c>
      <c r="BG139" t="s">
        <v>219</v>
      </c>
      <c r="BH139">
        <v>0</v>
      </c>
      <c r="BI139">
        <v>0</v>
      </c>
      <c r="BJ139" t="s">
        <v>219</v>
      </c>
      <c r="BK139" t="s">
        <v>219</v>
      </c>
      <c r="BL139" t="s">
        <v>219</v>
      </c>
      <c r="BM139" t="s">
        <v>219</v>
      </c>
      <c r="BN139" t="s">
        <v>219</v>
      </c>
      <c r="BO139" t="s">
        <v>219</v>
      </c>
      <c r="BP139">
        <v>0</v>
      </c>
      <c r="BQ139">
        <v>1</v>
      </c>
      <c r="BR139">
        <v>1</v>
      </c>
      <c r="BS139">
        <v>0</v>
      </c>
      <c r="BT139">
        <v>0</v>
      </c>
      <c r="BU139">
        <v>0</v>
      </c>
      <c r="BV139">
        <v>0</v>
      </c>
      <c r="BW139">
        <v>0</v>
      </c>
      <c r="BX139">
        <v>0</v>
      </c>
      <c r="BY139">
        <v>0</v>
      </c>
      <c r="BZ139">
        <v>0</v>
      </c>
      <c r="CA139">
        <v>0</v>
      </c>
      <c r="CB139">
        <v>0</v>
      </c>
      <c r="CC139">
        <v>1</v>
      </c>
      <c r="CD139">
        <v>0</v>
      </c>
      <c r="CE139">
        <v>0</v>
      </c>
      <c r="CF139">
        <v>0</v>
      </c>
      <c r="CG139">
        <v>1</v>
      </c>
      <c r="CH139">
        <v>0</v>
      </c>
      <c r="CI139">
        <v>1</v>
      </c>
      <c r="CJ139" t="s">
        <v>219</v>
      </c>
      <c r="CK139" t="s">
        <v>219</v>
      </c>
      <c r="CL139" t="s">
        <v>219</v>
      </c>
      <c r="CM139" t="s">
        <v>219</v>
      </c>
      <c r="CN139" t="s">
        <v>219</v>
      </c>
      <c r="CO139" t="s">
        <v>219</v>
      </c>
      <c r="CP139" t="s">
        <v>219</v>
      </c>
      <c r="CQ139" t="s">
        <v>219</v>
      </c>
      <c r="CR139" t="s">
        <v>219</v>
      </c>
      <c r="CS139" t="s">
        <v>219</v>
      </c>
      <c r="CT139" t="s">
        <v>219</v>
      </c>
      <c r="CU139" t="s">
        <v>219</v>
      </c>
      <c r="CV139" t="s">
        <v>219</v>
      </c>
      <c r="CW139" t="s">
        <v>219</v>
      </c>
      <c r="CX139" t="s">
        <v>219</v>
      </c>
      <c r="CY139">
        <v>0</v>
      </c>
      <c r="CZ139">
        <v>0</v>
      </c>
      <c r="DA139" t="s">
        <v>219</v>
      </c>
      <c r="DB139" t="s">
        <v>219</v>
      </c>
      <c r="DC139" t="s">
        <v>219</v>
      </c>
      <c r="DD139" t="s">
        <v>219</v>
      </c>
      <c r="DE139" t="s">
        <v>219</v>
      </c>
      <c r="DF139" t="s">
        <v>219</v>
      </c>
      <c r="DG139" t="s">
        <v>219</v>
      </c>
      <c r="DH139">
        <v>0</v>
      </c>
      <c r="DI139">
        <v>0</v>
      </c>
      <c r="DJ139" t="s">
        <v>219</v>
      </c>
      <c r="DK139" t="s">
        <v>219</v>
      </c>
      <c r="DL139" t="s">
        <v>219</v>
      </c>
      <c r="DM139" t="s">
        <v>219</v>
      </c>
      <c r="DN139" t="s">
        <v>219</v>
      </c>
      <c r="DO139" t="s">
        <v>219</v>
      </c>
      <c r="DP139" t="s">
        <v>219</v>
      </c>
      <c r="DQ139" t="s">
        <v>219</v>
      </c>
      <c r="DR139" t="s">
        <v>219</v>
      </c>
      <c r="DS139">
        <v>0</v>
      </c>
      <c r="DT139">
        <v>1</v>
      </c>
      <c r="DU139">
        <v>0</v>
      </c>
      <c r="DV139">
        <v>1</v>
      </c>
      <c r="DW139">
        <v>0</v>
      </c>
      <c r="DX139">
        <v>1</v>
      </c>
      <c r="DY139">
        <v>1</v>
      </c>
      <c r="DZ139">
        <v>1</v>
      </c>
      <c r="EA139">
        <v>1</v>
      </c>
      <c r="EB139">
        <v>0</v>
      </c>
      <c r="EC139">
        <v>1</v>
      </c>
      <c r="ED139">
        <v>1</v>
      </c>
      <c r="EE139">
        <v>0</v>
      </c>
      <c r="EF139">
        <v>1</v>
      </c>
      <c r="EG139">
        <v>1</v>
      </c>
      <c r="EH139">
        <v>1</v>
      </c>
      <c r="EI139">
        <v>1</v>
      </c>
      <c r="EJ139">
        <v>1</v>
      </c>
      <c r="EK139">
        <v>1</v>
      </c>
      <c r="EL139">
        <v>1</v>
      </c>
      <c r="EM139">
        <v>0</v>
      </c>
      <c r="EN139">
        <v>1</v>
      </c>
      <c r="EO139">
        <v>1</v>
      </c>
      <c r="EP139">
        <v>1</v>
      </c>
      <c r="EQ139">
        <v>1</v>
      </c>
      <c r="ER139">
        <v>1</v>
      </c>
      <c r="ES139">
        <v>1</v>
      </c>
      <c r="ET139">
        <v>1</v>
      </c>
      <c r="EU139">
        <v>1</v>
      </c>
      <c r="EV139">
        <v>0</v>
      </c>
      <c r="EW139" t="s">
        <v>219</v>
      </c>
      <c r="EX139" t="s">
        <v>219</v>
      </c>
      <c r="EY139" t="s">
        <v>219</v>
      </c>
      <c r="EZ139" t="s">
        <v>219</v>
      </c>
      <c r="FA139" t="s">
        <v>219</v>
      </c>
      <c r="FB139" t="s">
        <v>219</v>
      </c>
      <c r="FC139">
        <v>1</v>
      </c>
      <c r="FD139">
        <v>0</v>
      </c>
      <c r="FE139">
        <v>1</v>
      </c>
      <c r="FF139">
        <v>1</v>
      </c>
      <c r="FG139">
        <v>0</v>
      </c>
      <c r="FH139" t="s">
        <v>219</v>
      </c>
      <c r="FI139" t="s">
        <v>219</v>
      </c>
      <c r="FJ139" t="s">
        <v>219</v>
      </c>
      <c r="FK139" t="s">
        <v>219</v>
      </c>
      <c r="FL139" t="s">
        <v>219</v>
      </c>
      <c r="FM139" t="s">
        <v>219</v>
      </c>
      <c r="FN139">
        <v>0</v>
      </c>
      <c r="FO139">
        <v>0</v>
      </c>
      <c r="FP139" t="s">
        <v>219</v>
      </c>
      <c r="FQ139" t="s">
        <v>219</v>
      </c>
      <c r="FR139" t="s">
        <v>219</v>
      </c>
      <c r="FS139" t="s">
        <v>219</v>
      </c>
      <c r="FT139" t="s">
        <v>219</v>
      </c>
      <c r="FU139" t="s">
        <v>219</v>
      </c>
      <c r="FV139" t="s">
        <v>219</v>
      </c>
      <c r="FW139" t="s">
        <v>219</v>
      </c>
      <c r="FX139" t="s">
        <v>219</v>
      </c>
      <c r="FY139">
        <v>0</v>
      </c>
      <c r="FZ139">
        <v>0</v>
      </c>
      <c r="GA139" t="s">
        <v>219</v>
      </c>
      <c r="GB139" t="s">
        <v>219</v>
      </c>
      <c r="GC139" t="s">
        <v>219</v>
      </c>
      <c r="GD139" t="s">
        <v>219</v>
      </c>
      <c r="GE139" t="s">
        <v>219</v>
      </c>
      <c r="GF139" t="s">
        <v>219</v>
      </c>
      <c r="GG139" t="s">
        <v>219</v>
      </c>
      <c r="GH139" t="s">
        <v>219</v>
      </c>
      <c r="GI139" t="s">
        <v>219</v>
      </c>
      <c r="GJ139" t="s">
        <v>219</v>
      </c>
      <c r="GK139" t="s">
        <v>219</v>
      </c>
      <c r="GL139" t="s">
        <v>219</v>
      </c>
      <c r="GM139" t="s">
        <v>219</v>
      </c>
      <c r="GN139" t="s">
        <v>219</v>
      </c>
      <c r="GO139" t="s">
        <v>219</v>
      </c>
      <c r="GP139" t="s">
        <v>219</v>
      </c>
      <c r="GQ139" t="s">
        <v>219</v>
      </c>
      <c r="GR139" t="s">
        <v>219</v>
      </c>
      <c r="GS139" t="s">
        <v>219</v>
      </c>
      <c r="GT139" t="s">
        <v>219</v>
      </c>
      <c r="GU139" t="s">
        <v>219</v>
      </c>
      <c r="GV139" t="s">
        <v>219</v>
      </c>
      <c r="GW139" t="s">
        <v>219</v>
      </c>
      <c r="GX139" t="s">
        <v>219</v>
      </c>
      <c r="GY139" t="s">
        <v>219</v>
      </c>
      <c r="GZ139" t="s">
        <v>219</v>
      </c>
      <c r="HA139" t="s">
        <v>219</v>
      </c>
      <c r="HB139" t="s">
        <v>219</v>
      </c>
      <c r="HC139" t="s">
        <v>219</v>
      </c>
      <c r="HD139" t="s">
        <v>219</v>
      </c>
      <c r="HE139" t="s">
        <v>219</v>
      </c>
      <c r="HF139" t="s">
        <v>219</v>
      </c>
      <c r="HG139" t="s">
        <v>219</v>
      </c>
      <c r="HH139" t="s">
        <v>219</v>
      </c>
      <c r="HI139" t="s">
        <v>219</v>
      </c>
      <c r="HJ139">
        <v>0</v>
      </c>
    </row>
    <row r="140" spans="1:218">
      <c r="A140" t="s">
        <v>245</v>
      </c>
      <c r="B140" s="1">
        <v>44763</v>
      </c>
      <c r="C140" s="1">
        <v>44866</v>
      </c>
      <c r="D140">
        <v>0</v>
      </c>
      <c r="E140">
        <v>1</v>
      </c>
      <c r="F140">
        <v>0</v>
      </c>
      <c r="G140">
        <v>1</v>
      </c>
      <c r="H140">
        <v>0</v>
      </c>
      <c r="I140">
        <v>0</v>
      </c>
      <c r="J140">
        <v>1</v>
      </c>
      <c r="K140">
        <v>1</v>
      </c>
      <c r="L140">
        <v>1</v>
      </c>
      <c r="M140">
        <v>1</v>
      </c>
      <c r="N140">
        <v>0</v>
      </c>
      <c r="O140">
        <v>1</v>
      </c>
      <c r="P140">
        <v>0</v>
      </c>
      <c r="Q140">
        <v>0</v>
      </c>
      <c r="R140">
        <v>0</v>
      </c>
      <c r="S140">
        <v>0</v>
      </c>
      <c r="T140">
        <v>0</v>
      </c>
      <c r="U140" t="s">
        <v>219</v>
      </c>
      <c r="V140" t="s">
        <v>219</v>
      </c>
      <c r="W140" t="s">
        <v>219</v>
      </c>
      <c r="X140" t="s">
        <v>219</v>
      </c>
      <c r="Y140" t="s">
        <v>219</v>
      </c>
      <c r="Z140" t="s">
        <v>219</v>
      </c>
      <c r="AA140" t="s">
        <v>219</v>
      </c>
      <c r="AB140">
        <v>0</v>
      </c>
      <c r="AC140">
        <v>1</v>
      </c>
      <c r="AD140">
        <v>0</v>
      </c>
      <c r="AE140">
        <v>0</v>
      </c>
      <c r="AF140">
        <v>0</v>
      </c>
      <c r="AG140">
        <v>0</v>
      </c>
      <c r="AH140">
        <v>0</v>
      </c>
      <c r="AI140">
        <v>0</v>
      </c>
      <c r="AJ140">
        <v>0</v>
      </c>
      <c r="AK140">
        <v>1</v>
      </c>
      <c r="AL140">
        <v>0</v>
      </c>
      <c r="AM140">
        <v>0</v>
      </c>
      <c r="AN140">
        <v>0</v>
      </c>
      <c r="AO140">
        <v>0</v>
      </c>
      <c r="AP140">
        <v>0</v>
      </c>
      <c r="AQ140">
        <v>0</v>
      </c>
      <c r="AR140">
        <v>0</v>
      </c>
      <c r="AS140">
        <v>0</v>
      </c>
      <c r="AT140">
        <v>0</v>
      </c>
      <c r="AU140">
        <v>1</v>
      </c>
      <c r="AV140">
        <v>1</v>
      </c>
      <c r="AW140">
        <v>0</v>
      </c>
      <c r="AX140">
        <v>0</v>
      </c>
      <c r="AY140" t="s">
        <v>219</v>
      </c>
      <c r="AZ140" t="s">
        <v>219</v>
      </c>
      <c r="BA140" t="s">
        <v>219</v>
      </c>
      <c r="BB140" t="s">
        <v>219</v>
      </c>
      <c r="BC140" t="s">
        <v>219</v>
      </c>
      <c r="BD140" t="s">
        <v>219</v>
      </c>
      <c r="BE140" t="s">
        <v>219</v>
      </c>
      <c r="BF140" t="s">
        <v>219</v>
      </c>
      <c r="BG140" t="s">
        <v>219</v>
      </c>
      <c r="BH140">
        <v>0</v>
      </c>
      <c r="BI140">
        <v>0</v>
      </c>
      <c r="BJ140" t="s">
        <v>219</v>
      </c>
      <c r="BK140" t="s">
        <v>219</v>
      </c>
      <c r="BL140" t="s">
        <v>219</v>
      </c>
      <c r="BM140" t="s">
        <v>219</v>
      </c>
      <c r="BN140" t="s">
        <v>219</v>
      </c>
      <c r="BO140" t="s">
        <v>219</v>
      </c>
      <c r="BP140">
        <v>0</v>
      </c>
      <c r="BQ140">
        <v>1</v>
      </c>
      <c r="BR140">
        <v>1</v>
      </c>
      <c r="BS140">
        <v>0</v>
      </c>
      <c r="BT140">
        <v>0</v>
      </c>
      <c r="BU140">
        <v>0</v>
      </c>
      <c r="BV140">
        <v>0</v>
      </c>
      <c r="BW140">
        <v>0</v>
      </c>
      <c r="BX140">
        <v>0</v>
      </c>
      <c r="BY140">
        <v>0</v>
      </c>
      <c r="BZ140">
        <v>0</v>
      </c>
      <c r="CA140">
        <v>0</v>
      </c>
      <c r="CB140">
        <v>0</v>
      </c>
      <c r="CC140">
        <v>1</v>
      </c>
      <c r="CD140">
        <v>0</v>
      </c>
      <c r="CE140">
        <v>0</v>
      </c>
      <c r="CF140">
        <v>0</v>
      </c>
      <c r="CG140">
        <v>1</v>
      </c>
      <c r="CH140">
        <v>0</v>
      </c>
      <c r="CI140">
        <v>1</v>
      </c>
      <c r="CJ140" t="s">
        <v>219</v>
      </c>
      <c r="CK140" t="s">
        <v>219</v>
      </c>
      <c r="CL140" t="s">
        <v>219</v>
      </c>
      <c r="CM140" t="s">
        <v>219</v>
      </c>
      <c r="CN140" t="s">
        <v>219</v>
      </c>
      <c r="CO140" t="s">
        <v>219</v>
      </c>
      <c r="CP140" t="s">
        <v>219</v>
      </c>
      <c r="CQ140" t="s">
        <v>219</v>
      </c>
      <c r="CR140" t="s">
        <v>219</v>
      </c>
      <c r="CS140" t="s">
        <v>219</v>
      </c>
      <c r="CT140" t="s">
        <v>219</v>
      </c>
      <c r="CU140" t="s">
        <v>219</v>
      </c>
      <c r="CV140" t="s">
        <v>219</v>
      </c>
      <c r="CW140" t="s">
        <v>219</v>
      </c>
      <c r="CX140" t="s">
        <v>219</v>
      </c>
      <c r="CY140">
        <v>0</v>
      </c>
      <c r="CZ140">
        <v>0</v>
      </c>
      <c r="DA140" t="s">
        <v>219</v>
      </c>
      <c r="DB140" t="s">
        <v>219</v>
      </c>
      <c r="DC140" t="s">
        <v>219</v>
      </c>
      <c r="DD140" t="s">
        <v>219</v>
      </c>
      <c r="DE140" t="s">
        <v>219</v>
      </c>
      <c r="DF140" t="s">
        <v>219</v>
      </c>
      <c r="DG140" t="s">
        <v>219</v>
      </c>
      <c r="DH140">
        <v>0</v>
      </c>
      <c r="DI140">
        <v>0</v>
      </c>
      <c r="DJ140" t="s">
        <v>219</v>
      </c>
      <c r="DK140" t="s">
        <v>219</v>
      </c>
      <c r="DL140" t="s">
        <v>219</v>
      </c>
      <c r="DM140" t="s">
        <v>219</v>
      </c>
      <c r="DN140" t="s">
        <v>219</v>
      </c>
      <c r="DO140" t="s">
        <v>219</v>
      </c>
      <c r="DP140" t="s">
        <v>219</v>
      </c>
      <c r="DQ140" t="s">
        <v>219</v>
      </c>
      <c r="DR140" t="s">
        <v>219</v>
      </c>
      <c r="DS140">
        <v>0</v>
      </c>
      <c r="DT140">
        <v>1</v>
      </c>
      <c r="DU140">
        <v>0</v>
      </c>
      <c r="DV140">
        <v>1</v>
      </c>
      <c r="DW140">
        <v>0</v>
      </c>
      <c r="DX140">
        <v>1</v>
      </c>
      <c r="DY140">
        <v>1</v>
      </c>
      <c r="DZ140">
        <v>1</v>
      </c>
      <c r="EA140">
        <v>1</v>
      </c>
      <c r="EB140">
        <v>0</v>
      </c>
      <c r="EC140">
        <v>1</v>
      </c>
      <c r="ED140">
        <v>1</v>
      </c>
      <c r="EE140">
        <v>0</v>
      </c>
      <c r="EF140">
        <v>1</v>
      </c>
      <c r="EG140">
        <v>1</v>
      </c>
      <c r="EH140">
        <v>1</v>
      </c>
      <c r="EI140">
        <v>1</v>
      </c>
      <c r="EJ140">
        <v>1</v>
      </c>
      <c r="EK140">
        <v>1</v>
      </c>
      <c r="EL140">
        <v>1</v>
      </c>
      <c r="EM140">
        <v>0</v>
      </c>
      <c r="EN140">
        <v>1</v>
      </c>
      <c r="EO140">
        <v>1</v>
      </c>
      <c r="EP140">
        <v>1</v>
      </c>
      <c r="EQ140">
        <v>1</v>
      </c>
      <c r="ER140">
        <v>1</v>
      </c>
      <c r="ES140">
        <v>1</v>
      </c>
      <c r="ET140">
        <v>1</v>
      </c>
      <c r="EU140">
        <v>1</v>
      </c>
      <c r="EV140">
        <v>0</v>
      </c>
      <c r="EW140" t="s">
        <v>219</v>
      </c>
      <c r="EX140" t="s">
        <v>219</v>
      </c>
      <c r="EY140" t="s">
        <v>219</v>
      </c>
      <c r="EZ140" t="s">
        <v>219</v>
      </c>
      <c r="FA140" t="s">
        <v>219</v>
      </c>
      <c r="FB140" t="s">
        <v>219</v>
      </c>
      <c r="FC140">
        <v>1</v>
      </c>
      <c r="FD140">
        <v>0</v>
      </c>
      <c r="FE140">
        <v>1</v>
      </c>
      <c r="FF140">
        <v>1</v>
      </c>
      <c r="FG140">
        <v>0</v>
      </c>
      <c r="FH140" t="s">
        <v>219</v>
      </c>
      <c r="FI140" t="s">
        <v>219</v>
      </c>
      <c r="FJ140" t="s">
        <v>219</v>
      </c>
      <c r="FK140" t="s">
        <v>219</v>
      </c>
      <c r="FL140" t="s">
        <v>219</v>
      </c>
      <c r="FM140" t="s">
        <v>219</v>
      </c>
      <c r="FN140">
        <v>0</v>
      </c>
      <c r="FO140">
        <v>0</v>
      </c>
      <c r="FP140" t="s">
        <v>219</v>
      </c>
      <c r="FQ140" t="s">
        <v>219</v>
      </c>
      <c r="FR140" t="s">
        <v>219</v>
      </c>
      <c r="FS140" t="s">
        <v>219</v>
      </c>
      <c r="FT140" t="s">
        <v>219</v>
      </c>
      <c r="FU140" t="s">
        <v>219</v>
      </c>
      <c r="FV140" t="s">
        <v>219</v>
      </c>
      <c r="FW140" t="s">
        <v>219</v>
      </c>
      <c r="FX140" t="s">
        <v>219</v>
      </c>
      <c r="FY140">
        <v>0</v>
      </c>
      <c r="FZ140">
        <v>0</v>
      </c>
      <c r="GA140" t="s">
        <v>219</v>
      </c>
      <c r="GB140" t="s">
        <v>219</v>
      </c>
      <c r="GC140" t="s">
        <v>219</v>
      </c>
      <c r="GD140" t="s">
        <v>219</v>
      </c>
      <c r="GE140" t="s">
        <v>219</v>
      </c>
      <c r="GF140" t="s">
        <v>219</v>
      </c>
      <c r="GG140" t="s">
        <v>219</v>
      </c>
      <c r="GH140" t="s">
        <v>219</v>
      </c>
      <c r="GI140" t="s">
        <v>219</v>
      </c>
      <c r="GJ140" t="s">
        <v>219</v>
      </c>
      <c r="GK140" t="s">
        <v>219</v>
      </c>
      <c r="GL140" t="s">
        <v>219</v>
      </c>
      <c r="GM140" t="s">
        <v>219</v>
      </c>
      <c r="GN140" t="s">
        <v>219</v>
      </c>
      <c r="GO140" t="s">
        <v>219</v>
      </c>
      <c r="GP140" t="s">
        <v>219</v>
      </c>
      <c r="GQ140" t="s">
        <v>219</v>
      </c>
      <c r="GR140" t="s">
        <v>219</v>
      </c>
      <c r="GS140" t="s">
        <v>219</v>
      </c>
      <c r="GT140" t="s">
        <v>219</v>
      </c>
      <c r="GU140" t="s">
        <v>219</v>
      </c>
      <c r="GV140" t="s">
        <v>219</v>
      </c>
      <c r="GW140" t="s">
        <v>219</v>
      </c>
      <c r="GX140" t="s">
        <v>219</v>
      </c>
      <c r="GY140" t="s">
        <v>219</v>
      </c>
      <c r="GZ140" t="s">
        <v>219</v>
      </c>
      <c r="HA140" t="s">
        <v>219</v>
      </c>
      <c r="HB140" t="s">
        <v>219</v>
      </c>
      <c r="HC140" t="s">
        <v>219</v>
      </c>
      <c r="HD140" t="s">
        <v>219</v>
      </c>
      <c r="HE140" t="s">
        <v>219</v>
      </c>
      <c r="HF140" t="s">
        <v>219</v>
      </c>
      <c r="HG140" t="s">
        <v>219</v>
      </c>
      <c r="HH140" t="s">
        <v>219</v>
      </c>
      <c r="HI140" t="s">
        <v>219</v>
      </c>
      <c r="HJ140">
        <v>0</v>
      </c>
    </row>
    <row r="141" spans="1:218">
      <c r="A141" t="s">
        <v>246</v>
      </c>
      <c r="B141" s="1">
        <v>43678</v>
      </c>
      <c r="C141" s="1">
        <v>44866</v>
      </c>
      <c r="D141">
        <v>0</v>
      </c>
      <c r="E141">
        <v>1</v>
      </c>
      <c r="F141">
        <v>0</v>
      </c>
      <c r="G141">
        <v>1</v>
      </c>
      <c r="H141">
        <v>0</v>
      </c>
      <c r="I141">
        <v>0</v>
      </c>
      <c r="J141">
        <v>1</v>
      </c>
      <c r="K141">
        <v>1</v>
      </c>
      <c r="L141">
        <v>0</v>
      </c>
      <c r="M141">
        <v>1</v>
      </c>
      <c r="N141">
        <v>1</v>
      </c>
      <c r="O141">
        <v>0</v>
      </c>
      <c r="P141">
        <v>0</v>
      </c>
      <c r="Q141">
        <v>0</v>
      </c>
      <c r="R141">
        <v>0</v>
      </c>
      <c r="S141">
        <v>0</v>
      </c>
      <c r="T141">
        <v>0</v>
      </c>
      <c r="U141" t="s">
        <v>219</v>
      </c>
      <c r="V141" t="s">
        <v>219</v>
      </c>
      <c r="W141" t="s">
        <v>219</v>
      </c>
      <c r="X141" t="s">
        <v>219</v>
      </c>
      <c r="Y141" t="s">
        <v>219</v>
      </c>
      <c r="Z141" t="s">
        <v>219</v>
      </c>
      <c r="AA141" t="s">
        <v>219</v>
      </c>
      <c r="AB141">
        <v>0</v>
      </c>
      <c r="AC141">
        <v>1</v>
      </c>
      <c r="AD141">
        <v>1</v>
      </c>
      <c r="AE141">
        <v>1</v>
      </c>
      <c r="AF141">
        <v>1</v>
      </c>
      <c r="AG141">
        <v>1</v>
      </c>
      <c r="AH141">
        <v>1</v>
      </c>
      <c r="AI141">
        <v>1</v>
      </c>
      <c r="AJ141">
        <v>1</v>
      </c>
      <c r="AK141">
        <v>0</v>
      </c>
      <c r="AL141">
        <v>1</v>
      </c>
      <c r="AM141">
        <v>1</v>
      </c>
      <c r="AN141">
        <v>1</v>
      </c>
      <c r="AO141">
        <v>0</v>
      </c>
      <c r="AP141">
        <v>0</v>
      </c>
      <c r="AQ141">
        <v>0</v>
      </c>
      <c r="AR141">
        <v>0</v>
      </c>
      <c r="AS141">
        <v>0</v>
      </c>
      <c r="AT141">
        <v>0</v>
      </c>
      <c r="AU141">
        <v>0</v>
      </c>
      <c r="AV141" t="s">
        <v>219</v>
      </c>
      <c r="AW141" t="s">
        <v>219</v>
      </c>
      <c r="AX141">
        <v>1</v>
      </c>
      <c r="AY141">
        <v>0</v>
      </c>
      <c r="AZ141">
        <v>1</v>
      </c>
      <c r="BA141">
        <v>0</v>
      </c>
      <c r="BB141">
        <v>0</v>
      </c>
      <c r="BC141">
        <v>0</v>
      </c>
      <c r="BD141">
        <v>0</v>
      </c>
      <c r="BE141">
        <v>0</v>
      </c>
      <c r="BF141">
        <v>1</v>
      </c>
      <c r="BG141">
        <v>0</v>
      </c>
      <c r="BH141">
        <v>0</v>
      </c>
      <c r="BI141">
        <v>0</v>
      </c>
      <c r="BJ141" t="s">
        <v>219</v>
      </c>
      <c r="BK141" t="s">
        <v>219</v>
      </c>
      <c r="BL141" t="s">
        <v>219</v>
      </c>
      <c r="BM141" t="s">
        <v>219</v>
      </c>
      <c r="BN141" t="s">
        <v>219</v>
      </c>
      <c r="BO141" t="s">
        <v>219</v>
      </c>
      <c r="BP141">
        <v>0</v>
      </c>
      <c r="BQ141">
        <v>1</v>
      </c>
      <c r="BR141">
        <v>1</v>
      </c>
      <c r="BS141">
        <v>0</v>
      </c>
      <c r="BT141">
        <v>0</v>
      </c>
      <c r="BU141">
        <v>0</v>
      </c>
      <c r="BV141">
        <v>0</v>
      </c>
      <c r="BW141">
        <v>0</v>
      </c>
      <c r="BX141">
        <v>0</v>
      </c>
      <c r="BY141">
        <v>0</v>
      </c>
      <c r="BZ141">
        <v>0</v>
      </c>
      <c r="CA141">
        <v>0</v>
      </c>
      <c r="CB141">
        <v>0</v>
      </c>
      <c r="CC141">
        <v>0</v>
      </c>
      <c r="CD141">
        <v>1</v>
      </c>
      <c r="CE141">
        <v>0</v>
      </c>
      <c r="CF141">
        <v>0</v>
      </c>
      <c r="CG141">
        <v>0</v>
      </c>
      <c r="CH141">
        <v>1</v>
      </c>
      <c r="CI141">
        <v>1</v>
      </c>
      <c r="CJ141" t="s">
        <v>219</v>
      </c>
      <c r="CK141" t="s">
        <v>219</v>
      </c>
      <c r="CL141" t="s">
        <v>219</v>
      </c>
      <c r="CM141" t="s">
        <v>219</v>
      </c>
      <c r="CN141" t="s">
        <v>219</v>
      </c>
      <c r="CO141" t="s">
        <v>219</v>
      </c>
      <c r="CP141" t="s">
        <v>219</v>
      </c>
      <c r="CQ141" t="s">
        <v>219</v>
      </c>
      <c r="CR141" t="s">
        <v>219</v>
      </c>
      <c r="CS141" t="s">
        <v>219</v>
      </c>
      <c r="CT141" t="s">
        <v>219</v>
      </c>
      <c r="CU141" t="s">
        <v>219</v>
      </c>
      <c r="CV141" t="s">
        <v>219</v>
      </c>
      <c r="CW141" t="s">
        <v>219</v>
      </c>
      <c r="CX141" t="s">
        <v>219</v>
      </c>
      <c r="CY141">
        <v>0</v>
      </c>
      <c r="CZ141">
        <v>0</v>
      </c>
      <c r="DA141" t="s">
        <v>219</v>
      </c>
      <c r="DB141" t="s">
        <v>219</v>
      </c>
      <c r="DC141" t="s">
        <v>219</v>
      </c>
      <c r="DD141" t="s">
        <v>219</v>
      </c>
      <c r="DE141" t="s">
        <v>219</v>
      </c>
      <c r="DF141" t="s">
        <v>219</v>
      </c>
      <c r="DG141" t="s">
        <v>219</v>
      </c>
      <c r="DH141">
        <v>0</v>
      </c>
      <c r="DI141">
        <v>0</v>
      </c>
      <c r="DJ141" t="s">
        <v>219</v>
      </c>
      <c r="DK141" t="s">
        <v>219</v>
      </c>
      <c r="DL141" t="s">
        <v>219</v>
      </c>
      <c r="DM141" t="s">
        <v>219</v>
      </c>
      <c r="DN141" t="s">
        <v>219</v>
      </c>
      <c r="DO141" t="s">
        <v>219</v>
      </c>
      <c r="DP141" t="s">
        <v>219</v>
      </c>
      <c r="DQ141" t="s">
        <v>219</v>
      </c>
      <c r="DR141" t="s">
        <v>219</v>
      </c>
      <c r="DS141">
        <v>0</v>
      </c>
      <c r="DT141">
        <v>1</v>
      </c>
      <c r="DU141">
        <v>0</v>
      </c>
      <c r="DV141">
        <v>1</v>
      </c>
      <c r="DW141">
        <v>0</v>
      </c>
      <c r="DX141">
        <v>0</v>
      </c>
      <c r="DY141">
        <v>0</v>
      </c>
      <c r="DZ141">
        <v>0</v>
      </c>
      <c r="EA141">
        <v>1</v>
      </c>
      <c r="EB141">
        <v>0</v>
      </c>
      <c r="EC141">
        <v>0</v>
      </c>
      <c r="ED141">
        <v>1</v>
      </c>
      <c r="EE141">
        <v>0</v>
      </c>
      <c r="EF141">
        <v>1</v>
      </c>
      <c r="EG141">
        <v>0</v>
      </c>
      <c r="EH141">
        <v>1</v>
      </c>
      <c r="EI141">
        <v>0</v>
      </c>
      <c r="EJ141">
        <v>0</v>
      </c>
      <c r="EK141" t="s">
        <v>219</v>
      </c>
      <c r="EL141" t="s">
        <v>219</v>
      </c>
      <c r="EM141" t="s">
        <v>219</v>
      </c>
      <c r="EN141" t="s">
        <v>219</v>
      </c>
      <c r="EO141" t="s">
        <v>219</v>
      </c>
      <c r="EP141">
        <v>1</v>
      </c>
      <c r="EQ141">
        <v>1</v>
      </c>
      <c r="ER141">
        <v>1</v>
      </c>
      <c r="ES141">
        <v>1</v>
      </c>
      <c r="ET141">
        <v>1</v>
      </c>
      <c r="EU141">
        <v>1</v>
      </c>
      <c r="EV141">
        <v>1</v>
      </c>
      <c r="EW141">
        <v>0</v>
      </c>
      <c r="EX141">
        <v>1</v>
      </c>
      <c r="EY141">
        <v>0</v>
      </c>
      <c r="EZ141">
        <v>0</v>
      </c>
      <c r="FA141">
        <v>1</v>
      </c>
      <c r="FB141">
        <v>0</v>
      </c>
      <c r="FC141">
        <v>0</v>
      </c>
      <c r="FD141" t="s">
        <v>219</v>
      </c>
      <c r="FE141" t="s">
        <v>219</v>
      </c>
      <c r="FF141" t="s">
        <v>219</v>
      </c>
      <c r="FG141">
        <v>0</v>
      </c>
      <c r="FH141" t="s">
        <v>219</v>
      </c>
      <c r="FI141" t="s">
        <v>219</v>
      </c>
      <c r="FJ141" t="s">
        <v>219</v>
      </c>
      <c r="FK141" t="s">
        <v>219</v>
      </c>
      <c r="FL141" t="s">
        <v>219</v>
      </c>
      <c r="FM141" t="s">
        <v>219</v>
      </c>
      <c r="FN141">
        <v>0</v>
      </c>
      <c r="FO141">
        <v>0</v>
      </c>
      <c r="FP141" t="s">
        <v>219</v>
      </c>
      <c r="FQ141" t="s">
        <v>219</v>
      </c>
      <c r="FR141" t="s">
        <v>219</v>
      </c>
      <c r="FS141" t="s">
        <v>219</v>
      </c>
      <c r="FT141" t="s">
        <v>219</v>
      </c>
      <c r="FU141" t="s">
        <v>219</v>
      </c>
      <c r="FV141" t="s">
        <v>219</v>
      </c>
      <c r="FW141" t="s">
        <v>219</v>
      </c>
      <c r="FX141" t="s">
        <v>219</v>
      </c>
      <c r="FY141">
        <v>0</v>
      </c>
      <c r="FZ141">
        <v>0</v>
      </c>
      <c r="GA141" t="s">
        <v>219</v>
      </c>
      <c r="GB141" t="s">
        <v>219</v>
      </c>
      <c r="GC141" t="s">
        <v>219</v>
      </c>
      <c r="GD141" t="s">
        <v>219</v>
      </c>
      <c r="GE141" t="s">
        <v>219</v>
      </c>
      <c r="GF141" t="s">
        <v>219</v>
      </c>
      <c r="GG141" t="s">
        <v>219</v>
      </c>
      <c r="GH141" t="s">
        <v>219</v>
      </c>
      <c r="GI141" t="s">
        <v>219</v>
      </c>
      <c r="GJ141" t="s">
        <v>219</v>
      </c>
      <c r="GK141" t="s">
        <v>219</v>
      </c>
      <c r="GL141" t="s">
        <v>219</v>
      </c>
      <c r="GM141" t="s">
        <v>219</v>
      </c>
      <c r="GN141" t="s">
        <v>219</v>
      </c>
      <c r="GO141" t="s">
        <v>219</v>
      </c>
      <c r="GP141" t="s">
        <v>219</v>
      </c>
      <c r="GQ141" t="s">
        <v>219</v>
      </c>
      <c r="GR141" t="s">
        <v>219</v>
      </c>
      <c r="GS141" t="s">
        <v>219</v>
      </c>
      <c r="GT141" t="s">
        <v>219</v>
      </c>
      <c r="GU141" t="s">
        <v>219</v>
      </c>
      <c r="GV141" t="s">
        <v>219</v>
      </c>
      <c r="GW141" t="s">
        <v>219</v>
      </c>
      <c r="GX141" t="s">
        <v>219</v>
      </c>
      <c r="GY141" t="s">
        <v>219</v>
      </c>
      <c r="GZ141" t="s">
        <v>219</v>
      </c>
      <c r="HA141" t="s">
        <v>219</v>
      </c>
      <c r="HB141" t="s">
        <v>219</v>
      </c>
      <c r="HC141" t="s">
        <v>219</v>
      </c>
      <c r="HD141" t="s">
        <v>219</v>
      </c>
      <c r="HE141" t="s">
        <v>219</v>
      </c>
      <c r="HF141" t="s">
        <v>219</v>
      </c>
      <c r="HG141" t="s">
        <v>219</v>
      </c>
      <c r="HH141" t="s">
        <v>219</v>
      </c>
      <c r="HI141" t="s">
        <v>219</v>
      </c>
      <c r="HJ141">
        <v>0</v>
      </c>
    </row>
    <row r="142" spans="1:218">
      <c r="A142" t="s">
        <v>247</v>
      </c>
      <c r="B142" s="1">
        <v>43678</v>
      </c>
      <c r="C142" s="1">
        <v>44371</v>
      </c>
      <c r="D142">
        <v>0</v>
      </c>
      <c r="E142">
        <v>1</v>
      </c>
      <c r="F142">
        <v>0</v>
      </c>
      <c r="G142">
        <v>0</v>
      </c>
      <c r="H142">
        <v>0</v>
      </c>
      <c r="I142">
        <v>1</v>
      </c>
      <c r="J142">
        <v>1</v>
      </c>
      <c r="K142">
        <v>0</v>
      </c>
      <c r="L142">
        <v>0</v>
      </c>
      <c r="M142">
        <v>0</v>
      </c>
      <c r="N142">
        <v>0</v>
      </c>
      <c r="O142">
        <v>0</v>
      </c>
      <c r="P142">
        <v>0</v>
      </c>
      <c r="Q142">
        <v>0</v>
      </c>
      <c r="R142">
        <v>0</v>
      </c>
      <c r="S142">
        <v>0</v>
      </c>
      <c r="T142">
        <v>0</v>
      </c>
      <c r="U142" t="s">
        <v>219</v>
      </c>
      <c r="V142" t="s">
        <v>219</v>
      </c>
      <c r="W142" t="s">
        <v>219</v>
      </c>
      <c r="X142" t="s">
        <v>219</v>
      </c>
      <c r="Y142" t="s">
        <v>219</v>
      </c>
      <c r="Z142" t="s">
        <v>219</v>
      </c>
      <c r="AA142" t="s">
        <v>219</v>
      </c>
      <c r="AB142">
        <v>0</v>
      </c>
      <c r="AC142">
        <v>1</v>
      </c>
      <c r="AD142">
        <v>1</v>
      </c>
      <c r="AE142">
        <v>1</v>
      </c>
      <c r="AF142">
        <v>0</v>
      </c>
      <c r="AG142">
        <v>0</v>
      </c>
      <c r="AH142">
        <v>0</v>
      </c>
      <c r="AI142">
        <v>1</v>
      </c>
      <c r="AJ142">
        <v>1</v>
      </c>
      <c r="AK142">
        <v>0</v>
      </c>
      <c r="AL142">
        <v>1</v>
      </c>
      <c r="AM142">
        <v>1</v>
      </c>
      <c r="AN142">
        <v>1</v>
      </c>
      <c r="AO142">
        <v>0</v>
      </c>
      <c r="AP142">
        <v>0</v>
      </c>
      <c r="AQ142">
        <v>0</v>
      </c>
      <c r="AR142">
        <v>0</v>
      </c>
      <c r="AS142">
        <v>0</v>
      </c>
      <c r="AT142">
        <v>0</v>
      </c>
      <c r="AU142">
        <v>0</v>
      </c>
      <c r="AV142" t="s">
        <v>219</v>
      </c>
      <c r="AW142" t="s">
        <v>219</v>
      </c>
      <c r="AX142">
        <v>0</v>
      </c>
      <c r="AY142" t="s">
        <v>219</v>
      </c>
      <c r="AZ142" t="s">
        <v>219</v>
      </c>
      <c r="BA142" t="s">
        <v>219</v>
      </c>
      <c r="BB142" t="s">
        <v>219</v>
      </c>
      <c r="BC142" t="s">
        <v>219</v>
      </c>
      <c r="BD142" t="s">
        <v>219</v>
      </c>
      <c r="BE142" t="s">
        <v>219</v>
      </c>
      <c r="BF142" t="s">
        <v>219</v>
      </c>
      <c r="BG142" t="s">
        <v>219</v>
      </c>
      <c r="BH142">
        <v>0</v>
      </c>
      <c r="BI142">
        <v>0</v>
      </c>
      <c r="BJ142" t="s">
        <v>219</v>
      </c>
      <c r="BK142" t="s">
        <v>219</v>
      </c>
      <c r="BL142" t="s">
        <v>219</v>
      </c>
      <c r="BM142" t="s">
        <v>219</v>
      </c>
      <c r="BN142" t="s">
        <v>219</v>
      </c>
      <c r="BO142" t="s">
        <v>219</v>
      </c>
      <c r="BP142">
        <v>0</v>
      </c>
      <c r="BQ142">
        <v>0</v>
      </c>
      <c r="BR142" t="s">
        <v>219</v>
      </c>
      <c r="BS142" t="s">
        <v>219</v>
      </c>
      <c r="BT142" t="s">
        <v>219</v>
      </c>
      <c r="BU142" t="s">
        <v>219</v>
      </c>
      <c r="BV142" t="s">
        <v>219</v>
      </c>
      <c r="BW142" t="s">
        <v>219</v>
      </c>
      <c r="BX142" t="s">
        <v>219</v>
      </c>
      <c r="BY142" t="s">
        <v>219</v>
      </c>
      <c r="BZ142" t="s">
        <v>219</v>
      </c>
      <c r="CA142" t="s">
        <v>219</v>
      </c>
      <c r="CB142" t="s">
        <v>219</v>
      </c>
      <c r="CC142" t="s">
        <v>219</v>
      </c>
      <c r="CD142" t="s">
        <v>219</v>
      </c>
      <c r="CE142" t="s">
        <v>219</v>
      </c>
      <c r="CF142" t="s">
        <v>219</v>
      </c>
      <c r="CG142" t="s">
        <v>219</v>
      </c>
      <c r="CH142" t="s">
        <v>219</v>
      </c>
      <c r="CI142" t="s">
        <v>219</v>
      </c>
      <c r="CJ142" t="s">
        <v>219</v>
      </c>
      <c r="CK142" t="s">
        <v>219</v>
      </c>
      <c r="CL142" t="s">
        <v>219</v>
      </c>
      <c r="CM142" t="s">
        <v>219</v>
      </c>
      <c r="CN142" t="s">
        <v>219</v>
      </c>
      <c r="CO142" t="s">
        <v>219</v>
      </c>
      <c r="CP142" t="s">
        <v>219</v>
      </c>
      <c r="CQ142" t="s">
        <v>219</v>
      </c>
      <c r="CR142" t="s">
        <v>219</v>
      </c>
      <c r="CS142" t="s">
        <v>219</v>
      </c>
      <c r="CT142" t="s">
        <v>219</v>
      </c>
      <c r="CU142" t="s">
        <v>219</v>
      </c>
      <c r="CV142" t="s">
        <v>219</v>
      </c>
      <c r="CW142" t="s">
        <v>219</v>
      </c>
      <c r="CX142" t="s">
        <v>219</v>
      </c>
      <c r="CY142">
        <v>0</v>
      </c>
      <c r="CZ142">
        <v>0</v>
      </c>
      <c r="DA142" t="s">
        <v>219</v>
      </c>
      <c r="DB142" t="s">
        <v>219</v>
      </c>
      <c r="DC142" t="s">
        <v>219</v>
      </c>
      <c r="DD142" t="s">
        <v>219</v>
      </c>
      <c r="DE142" t="s">
        <v>219</v>
      </c>
      <c r="DF142" t="s">
        <v>219</v>
      </c>
      <c r="DG142" t="s">
        <v>219</v>
      </c>
      <c r="DH142">
        <v>0</v>
      </c>
      <c r="DI142">
        <v>0</v>
      </c>
      <c r="DJ142" t="s">
        <v>219</v>
      </c>
      <c r="DK142" t="s">
        <v>219</v>
      </c>
      <c r="DL142" t="s">
        <v>219</v>
      </c>
      <c r="DM142" t="s">
        <v>219</v>
      </c>
      <c r="DN142" t="s">
        <v>219</v>
      </c>
      <c r="DO142" t="s">
        <v>219</v>
      </c>
      <c r="DP142" t="s">
        <v>219</v>
      </c>
      <c r="DQ142" t="s">
        <v>219</v>
      </c>
      <c r="DR142" t="s">
        <v>219</v>
      </c>
      <c r="DS142">
        <v>1</v>
      </c>
      <c r="DT142">
        <v>1</v>
      </c>
      <c r="DU142">
        <v>0</v>
      </c>
      <c r="DV142">
        <v>1</v>
      </c>
      <c r="DW142">
        <v>0</v>
      </c>
      <c r="DX142">
        <v>0</v>
      </c>
      <c r="DY142">
        <v>1</v>
      </c>
      <c r="DZ142">
        <v>0</v>
      </c>
      <c r="EA142">
        <v>0</v>
      </c>
      <c r="EB142">
        <v>0</v>
      </c>
      <c r="EC142">
        <v>1</v>
      </c>
      <c r="ED142">
        <v>0</v>
      </c>
      <c r="EE142" t="s">
        <v>219</v>
      </c>
      <c r="EF142" t="s">
        <v>219</v>
      </c>
      <c r="EG142" t="s">
        <v>219</v>
      </c>
      <c r="EH142" t="s">
        <v>219</v>
      </c>
      <c r="EI142" t="s">
        <v>219</v>
      </c>
      <c r="EJ142">
        <v>0</v>
      </c>
      <c r="EK142" t="s">
        <v>219</v>
      </c>
      <c r="EL142" t="s">
        <v>219</v>
      </c>
      <c r="EM142" t="s">
        <v>219</v>
      </c>
      <c r="EN142" t="s">
        <v>219</v>
      </c>
      <c r="EO142" t="s">
        <v>219</v>
      </c>
      <c r="EP142">
        <v>0</v>
      </c>
      <c r="EQ142" t="s">
        <v>219</v>
      </c>
      <c r="ER142" t="s">
        <v>219</v>
      </c>
      <c r="ES142" t="s">
        <v>219</v>
      </c>
      <c r="ET142" t="s">
        <v>219</v>
      </c>
      <c r="EU142" t="s">
        <v>219</v>
      </c>
      <c r="EV142">
        <v>0</v>
      </c>
      <c r="EW142" t="s">
        <v>219</v>
      </c>
      <c r="EX142" t="s">
        <v>219</v>
      </c>
      <c r="EY142" t="s">
        <v>219</v>
      </c>
      <c r="EZ142" t="s">
        <v>219</v>
      </c>
      <c r="FA142" t="s">
        <v>219</v>
      </c>
      <c r="FB142" t="s">
        <v>219</v>
      </c>
      <c r="FC142">
        <v>0</v>
      </c>
      <c r="FD142" t="s">
        <v>219</v>
      </c>
      <c r="FE142" t="s">
        <v>219</v>
      </c>
      <c r="FF142" t="s">
        <v>219</v>
      </c>
      <c r="FG142">
        <v>0</v>
      </c>
      <c r="FH142" t="s">
        <v>219</v>
      </c>
      <c r="FI142" t="s">
        <v>219</v>
      </c>
      <c r="FJ142" t="s">
        <v>219</v>
      </c>
      <c r="FK142" t="s">
        <v>219</v>
      </c>
      <c r="FL142" t="s">
        <v>219</v>
      </c>
      <c r="FM142" t="s">
        <v>219</v>
      </c>
      <c r="FN142">
        <v>0</v>
      </c>
      <c r="FO142">
        <v>0</v>
      </c>
      <c r="FP142" t="s">
        <v>219</v>
      </c>
      <c r="FQ142" t="s">
        <v>219</v>
      </c>
      <c r="FR142" t="s">
        <v>219</v>
      </c>
      <c r="FS142" t="s">
        <v>219</v>
      </c>
      <c r="FT142" t="s">
        <v>219</v>
      </c>
      <c r="FU142" t="s">
        <v>219</v>
      </c>
      <c r="FV142" t="s">
        <v>219</v>
      </c>
      <c r="FW142" t="s">
        <v>219</v>
      </c>
      <c r="FX142" t="s">
        <v>219</v>
      </c>
      <c r="FY142">
        <v>0</v>
      </c>
      <c r="FZ142">
        <v>0</v>
      </c>
      <c r="GA142" t="s">
        <v>219</v>
      </c>
      <c r="GB142" t="s">
        <v>219</v>
      </c>
      <c r="GC142" t="s">
        <v>219</v>
      </c>
      <c r="GD142" t="s">
        <v>219</v>
      </c>
      <c r="GE142" t="s">
        <v>219</v>
      </c>
      <c r="GF142" t="s">
        <v>219</v>
      </c>
      <c r="GG142" t="s">
        <v>219</v>
      </c>
      <c r="GH142" t="s">
        <v>219</v>
      </c>
      <c r="GI142" t="s">
        <v>219</v>
      </c>
      <c r="GJ142" t="s">
        <v>219</v>
      </c>
      <c r="GK142" t="s">
        <v>219</v>
      </c>
      <c r="GL142" t="s">
        <v>219</v>
      </c>
      <c r="GM142" t="s">
        <v>219</v>
      </c>
      <c r="GN142" t="s">
        <v>219</v>
      </c>
      <c r="GO142" t="s">
        <v>219</v>
      </c>
      <c r="GP142" t="s">
        <v>219</v>
      </c>
      <c r="GQ142" t="s">
        <v>219</v>
      </c>
      <c r="GR142" t="s">
        <v>219</v>
      </c>
      <c r="GS142" t="s">
        <v>219</v>
      </c>
      <c r="GT142" t="s">
        <v>219</v>
      </c>
      <c r="GU142" t="s">
        <v>219</v>
      </c>
      <c r="GV142" t="s">
        <v>219</v>
      </c>
      <c r="GW142" t="s">
        <v>219</v>
      </c>
      <c r="GX142" t="s">
        <v>219</v>
      </c>
      <c r="GY142" t="s">
        <v>219</v>
      </c>
      <c r="GZ142" t="s">
        <v>219</v>
      </c>
      <c r="HA142" t="s">
        <v>219</v>
      </c>
      <c r="HB142" t="s">
        <v>219</v>
      </c>
      <c r="HC142" t="s">
        <v>219</v>
      </c>
      <c r="HD142" t="s">
        <v>219</v>
      </c>
      <c r="HE142" t="s">
        <v>219</v>
      </c>
      <c r="HF142" t="s">
        <v>219</v>
      </c>
      <c r="HG142" t="s">
        <v>219</v>
      </c>
      <c r="HH142" t="s">
        <v>219</v>
      </c>
      <c r="HI142" t="s">
        <v>219</v>
      </c>
      <c r="HJ142">
        <v>0</v>
      </c>
    </row>
    <row r="143" spans="1:218">
      <c r="A143" t="s">
        <v>247</v>
      </c>
      <c r="B143" s="1">
        <v>44372</v>
      </c>
      <c r="C143" s="1">
        <v>44735</v>
      </c>
      <c r="D143">
        <v>0</v>
      </c>
      <c r="E143">
        <v>1</v>
      </c>
      <c r="F143">
        <v>0</v>
      </c>
      <c r="G143">
        <v>0</v>
      </c>
      <c r="H143">
        <v>0</v>
      </c>
      <c r="I143">
        <v>1</v>
      </c>
      <c r="J143">
        <v>1</v>
      </c>
      <c r="K143">
        <v>0</v>
      </c>
      <c r="L143">
        <v>0</v>
      </c>
      <c r="M143">
        <v>0</v>
      </c>
      <c r="N143">
        <v>0</v>
      </c>
      <c r="O143">
        <v>0</v>
      </c>
      <c r="P143">
        <v>0</v>
      </c>
      <c r="Q143">
        <v>0</v>
      </c>
      <c r="R143">
        <v>1</v>
      </c>
      <c r="S143">
        <v>0</v>
      </c>
      <c r="T143">
        <v>0</v>
      </c>
      <c r="U143" t="s">
        <v>219</v>
      </c>
      <c r="V143" t="s">
        <v>219</v>
      </c>
      <c r="W143" t="s">
        <v>219</v>
      </c>
      <c r="X143" t="s">
        <v>219</v>
      </c>
      <c r="Y143" t="s">
        <v>219</v>
      </c>
      <c r="Z143" t="s">
        <v>219</v>
      </c>
      <c r="AA143" t="s">
        <v>219</v>
      </c>
      <c r="AB143">
        <v>0</v>
      </c>
      <c r="AC143">
        <v>1</v>
      </c>
      <c r="AD143">
        <v>1</v>
      </c>
      <c r="AE143">
        <v>1</v>
      </c>
      <c r="AF143">
        <v>0</v>
      </c>
      <c r="AG143">
        <v>0</v>
      </c>
      <c r="AH143">
        <v>0</v>
      </c>
      <c r="AI143">
        <v>1</v>
      </c>
      <c r="AJ143">
        <v>1</v>
      </c>
      <c r="AK143">
        <v>0</v>
      </c>
      <c r="AL143">
        <v>1</v>
      </c>
      <c r="AM143">
        <v>1</v>
      </c>
      <c r="AN143">
        <v>1</v>
      </c>
      <c r="AO143">
        <v>0</v>
      </c>
      <c r="AP143">
        <v>0</v>
      </c>
      <c r="AQ143">
        <v>0</v>
      </c>
      <c r="AR143">
        <v>0</v>
      </c>
      <c r="AS143">
        <v>0</v>
      </c>
      <c r="AT143">
        <v>0</v>
      </c>
      <c r="AU143">
        <v>0</v>
      </c>
      <c r="AV143" t="s">
        <v>219</v>
      </c>
      <c r="AW143" t="s">
        <v>219</v>
      </c>
      <c r="AX143">
        <v>0</v>
      </c>
      <c r="AY143" t="s">
        <v>219</v>
      </c>
      <c r="AZ143" t="s">
        <v>219</v>
      </c>
      <c r="BA143" t="s">
        <v>219</v>
      </c>
      <c r="BB143" t="s">
        <v>219</v>
      </c>
      <c r="BC143" t="s">
        <v>219</v>
      </c>
      <c r="BD143" t="s">
        <v>219</v>
      </c>
      <c r="BE143" t="s">
        <v>219</v>
      </c>
      <c r="BF143" t="s">
        <v>219</v>
      </c>
      <c r="BG143" t="s">
        <v>219</v>
      </c>
      <c r="BH143">
        <v>0</v>
      </c>
      <c r="BI143">
        <v>0</v>
      </c>
      <c r="BJ143" t="s">
        <v>219</v>
      </c>
      <c r="BK143" t="s">
        <v>219</v>
      </c>
      <c r="BL143" t="s">
        <v>219</v>
      </c>
      <c r="BM143" t="s">
        <v>219</v>
      </c>
      <c r="BN143" t="s">
        <v>219</v>
      </c>
      <c r="BO143" t="s">
        <v>219</v>
      </c>
      <c r="BP143">
        <v>0</v>
      </c>
      <c r="BQ143">
        <v>0</v>
      </c>
      <c r="BR143" t="s">
        <v>219</v>
      </c>
      <c r="BS143" t="s">
        <v>219</v>
      </c>
      <c r="BT143" t="s">
        <v>219</v>
      </c>
      <c r="BU143" t="s">
        <v>219</v>
      </c>
      <c r="BV143" t="s">
        <v>219</v>
      </c>
      <c r="BW143" t="s">
        <v>219</v>
      </c>
      <c r="BX143" t="s">
        <v>219</v>
      </c>
      <c r="BY143" t="s">
        <v>219</v>
      </c>
      <c r="BZ143" t="s">
        <v>219</v>
      </c>
      <c r="CA143" t="s">
        <v>219</v>
      </c>
      <c r="CB143" t="s">
        <v>219</v>
      </c>
      <c r="CC143" t="s">
        <v>219</v>
      </c>
      <c r="CD143" t="s">
        <v>219</v>
      </c>
      <c r="CE143" t="s">
        <v>219</v>
      </c>
      <c r="CF143" t="s">
        <v>219</v>
      </c>
      <c r="CG143" t="s">
        <v>219</v>
      </c>
      <c r="CH143" t="s">
        <v>219</v>
      </c>
      <c r="CI143" t="s">
        <v>219</v>
      </c>
      <c r="CJ143" t="s">
        <v>219</v>
      </c>
      <c r="CK143" t="s">
        <v>219</v>
      </c>
      <c r="CL143" t="s">
        <v>219</v>
      </c>
      <c r="CM143" t="s">
        <v>219</v>
      </c>
      <c r="CN143" t="s">
        <v>219</v>
      </c>
      <c r="CO143" t="s">
        <v>219</v>
      </c>
      <c r="CP143" t="s">
        <v>219</v>
      </c>
      <c r="CQ143" t="s">
        <v>219</v>
      </c>
      <c r="CR143" t="s">
        <v>219</v>
      </c>
      <c r="CS143" t="s">
        <v>219</v>
      </c>
      <c r="CT143" t="s">
        <v>219</v>
      </c>
      <c r="CU143" t="s">
        <v>219</v>
      </c>
      <c r="CV143" t="s">
        <v>219</v>
      </c>
      <c r="CW143" t="s">
        <v>219</v>
      </c>
      <c r="CX143" t="s">
        <v>219</v>
      </c>
      <c r="CY143">
        <v>0</v>
      </c>
      <c r="CZ143">
        <v>0</v>
      </c>
      <c r="DA143" t="s">
        <v>219</v>
      </c>
      <c r="DB143" t="s">
        <v>219</v>
      </c>
      <c r="DC143" t="s">
        <v>219</v>
      </c>
      <c r="DD143" t="s">
        <v>219</v>
      </c>
      <c r="DE143" t="s">
        <v>219</v>
      </c>
      <c r="DF143" t="s">
        <v>219</v>
      </c>
      <c r="DG143" t="s">
        <v>219</v>
      </c>
      <c r="DH143">
        <v>0</v>
      </c>
      <c r="DI143">
        <v>0</v>
      </c>
      <c r="DJ143" t="s">
        <v>219</v>
      </c>
      <c r="DK143" t="s">
        <v>219</v>
      </c>
      <c r="DL143" t="s">
        <v>219</v>
      </c>
      <c r="DM143" t="s">
        <v>219</v>
      </c>
      <c r="DN143" t="s">
        <v>219</v>
      </c>
      <c r="DO143" t="s">
        <v>219</v>
      </c>
      <c r="DP143" t="s">
        <v>219</v>
      </c>
      <c r="DQ143" t="s">
        <v>219</v>
      </c>
      <c r="DR143" t="s">
        <v>219</v>
      </c>
      <c r="DS143">
        <v>1</v>
      </c>
      <c r="DT143">
        <v>1</v>
      </c>
      <c r="DU143">
        <v>0</v>
      </c>
      <c r="DV143">
        <v>1</v>
      </c>
      <c r="DW143">
        <v>0</v>
      </c>
      <c r="DX143">
        <v>0</v>
      </c>
      <c r="DY143">
        <v>1</v>
      </c>
      <c r="DZ143">
        <v>0</v>
      </c>
      <c r="EA143">
        <v>0</v>
      </c>
      <c r="EB143">
        <v>0</v>
      </c>
      <c r="EC143">
        <v>1</v>
      </c>
      <c r="ED143">
        <v>0</v>
      </c>
      <c r="EE143" t="s">
        <v>219</v>
      </c>
      <c r="EF143" t="s">
        <v>219</v>
      </c>
      <c r="EG143" t="s">
        <v>219</v>
      </c>
      <c r="EH143" t="s">
        <v>219</v>
      </c>
      <c r="EI143" t="s">
        <v>219</v>
      </c>
      <c r="EJ143">
        <v>0</v>
      </c>
      <c r="EK143" t="s">
        <v>219</v>
      </c>
      <c r="EL143" t="s">
        <v>219</v>
      </c>
      <c r="EM143" t="s">
        <v>219</v>
      </c>
      <c r="EN143" t="s">
        <v>219</v>
      </c>
      <c r="EO143" t="s">
        <v>219</v>
      </c>
      <c r="EP143">
        <v>0</v>
      </c>
      <c r="EQ143" t="s">
        <v>219</v>
      </c>
      <c r="ER143" t="s">
        <v>219</v>
      </c>
      <c r="ES143" t="s">
        <v>219</v>
      </c>
      <c r="ET143" t="s">
        <v>219</v>
      </c>
      <c r="EU143" t="s">
        <v>219</v>
      </c>
      <c r="EV143">
        <v>0</v>
      </c>
      <c r="EW143" t="s">
        <v>219</v>
      </c>
      <c r="EX143" t="s">
        <v>219</v>
      </c>
      <c r="EY143" t="s">
        <v>219</v>
      </c>
      <c r="EZ143" t="s">
        <v>219</v>
      </c>
      <c r="FA143" t="s">
        <v>219</v>
      </c>
      <c r="FB143" t="s">
        <v>219</v>
      </c>
      <c r="FC143">
        <v>0</v>
      </c>
      <c r="FD143" t="s">
        <v>219</v>
      </c>
      <c r="FE143" t="s">
        <v>219</v>
      </c>
      <c r="FF143" t="s">
        <v>219</v>
      </c>
      <c r="FG143">
        <v>0</v>
      </c>
      <c r="FH143" t="s">
        <v>219</v>
      </c>
      <c r="FI143" t="s">
        <v>219</v>
      </c>
      <c r="FJ143" t="s">
        <v>219</v>
      </c>
      <c r="FK143" t="s">
        <v>219</v>
      </c>
      <c r="FL143" t="s">
        <v>219</v>
      </c>
      <c r="FM143" t="s">
        <v>219</v>
      </c>
      <c r="FN143">
        <v>0</v>
      </c>
      <c r="FO143">
        <v>0</v>
      </c>
      <c r="FP143" t="s">
        <v>219</v>
      </c>
      <c r="FQ143" t="s">
        <v>219</v>
      </c>
      <c r="FR143" t="s">
        <v>219</v>
      </c>
      <c r="FS143" t="s">
        <v>219</v>
      </c>
      <c r="FT143" t="s">
        <v>219</v>
      </c>
      <c r="FU143" t="s">
        <v>219</v>
      </c>
      <c r="FV143" t="s">
        <v>219</v>
      </c>
      <c r="FW143" t="s">
        <v>219</v>
      </c>
      <c r="FX143" t="s">
        <v>219</v>
      </c>
      <c r="FY143">
        <v>0</v>
      </c>
      <c r="FZ143">
        <v>1</v>
      </c>
      <c r="GA143">
        <v>1</v>
      </c>
      <c r="GB143">
        <v>0</v>
      </c>
      <c r="GC143">
        <v>0</v>
      </c>
      <c r="GD143">
        <v>0</v>
      </c>
      <c r="GE143">
        <v>0</v>
      </c>
      <c r="GF143">
        <v>0</v>
      </c>
      <c r="GG143">
        <v>0</v>
      </c>
      <c r="GH143">
        <v>1</v>
      </c>
      <c r="GI143">
        <v>1</v>
      </c>
      <c r="GJ143">
        <v>1</v>
      </c>
      <c r="GK143">
        <v>1</v>
      </c>
      <c r="GL143">
        <v>0</v>
      </c>
      <c r="GM143">
        <v>0</v>
      </c>
      <c r="GN143">
        <v>0</v>
      </c>
      <c r="GO143">
        <v>0</v>
      </c>
      <c r="GP143">
        <v>0</v>
      </c>
      <c r="GQ143">
        <v>0</v>
      </c>
      <c r="GR143">
        <v>1</v>
      </c>
      <c r="GS143">
        <v>1</v>
      </c>
      <c r="GT143">
        <v>1</v>
      </c>
      <c r="GU143">
        <v>1</v>
      </c>
      <c r="GV143">
        <v>0</v>
      </c>
      <c r="GW143">
        <v>1</v>
      </c>
      <c r="GX143">
        <v>0</v>
      </c>
      <c r="GY143">
        <v>0</v>
      </c>
      <c r="GZ143">
        <v>1</v>
      </c>
      <c r="HA143">
        <v>1</v>
      </c>
      <c r="HB143">
        <v>0</v>
      </c>
      <c r="HC143">
        <v>0</v>
      </c>
      <c r="HD143">
        <v>0</v>
      </c>
      <c r="HE143">
        <v>0</v>
      </c>
      <c r="HF143">
        <v>0</v>
      </c>
      <c r="HG143">
        <v>0</v>
      </c>
      <c r="HH143">
        <v>1</v>
      </c>
      <c r="HI143">
        <v>0</v>
      </c>
      <c r="HJ143">
        <v>0</v>
      </c>
    </row>
    <row r="144" spans="1:218">
      <c r="A144" t="s">
        <v>247</v>
      </c>
      <c r="B144" s="1">
        <v>44736</v>
      </c>
      <c r="C144" s="1">
        <v>44866</v>
      </c>
      <c r="D144">
        <v>0</v>
      </c>
      <c r="E144">
        <v>1</v>
      </c>
      <c r="F144">
        <v>0</v>
      </c>
      <c r="G144">
        <v>0</v>
      </c>
      <c r="H144">
        <v>0</v>
      </c>
      <c r="I144">
        <v>1</v>
      </c>
      <c r="J144">
        <v>1</v>
      </c>
      <c r="K144">
        <v>0</v>
      </c>
      <c r="L144">
        <v>0</v>
      </c>
      <c r="M144">
        <v>0</v>
      </c>
      <c r="N144">
        <v>0</v>
      </c>
      <c r="O144">
        <v>0</v>
      </c>
      <c r="P144">
        <v>0</v>
      </c>
      <c r="Q144">
        <v>0</v>
      </c>
      <c r="R144">
        <v>1</v>
      </c>
      <c r="S144">
        <v>0</v>
      </c>
      <c r="T144">
        <v>0</v>
      </c>
      <c r="U144" t="s">
        <v>219</v>
      </c>
      <c r="V144" t="s">
        <v>219</v>
      </c>
      <c r="W144" t="s">
        <v>219</v>
      </c>
      <c r="X144" t="s">
        <v>219</v>
      </c>
      <c r="Y144" t="s">
        <v>219</v>
      </c>
      <c r="Z144" t="s">
        <v>219</v>
      </c>
      <c r="AA144" t="s">
        <v>219</v>
      </c>
      <c r="AB144">
        <v>0</v>
      </c>
      <c r="AC144">
        <v>1</v>
      </c>
      <c r="AD144">
        <v>1</v>
      </c>
      <c r="AE144">
        <v>1</v>
      </c>
      <c r="AF144">
        <v>0</v>
      </c>
      <c r="AG144">
        <v>0</v>
      </c>
      <c r="AH144">
        <v>0</v>
      </c>
      <c r="AI144">
        <v>1</v>
      </c>
      <c r="AJ144">
        <v>1</v>
      </c>
      <c r="AK144">
        <v>0</v>
      </c>
      <c r="AL144">
        <v>1</v>
      </c>
      <c r="AM144">
        <v>1</v>
      </c>
      <c r="AN144">
        <v>1</v>
      </c>
      <c r="AO144">
        <v>0</v>
      </c>
      <c r="AP144">
        <v>0</v>
      </c>
      <c r="AQ144">
        <v>0</v>
      </c>
      <c r="AR144">
        <v>0</v>
      </c>
      <c r="AS144">
        <v>1</v>
      </c>
      <c r="AT144">
        <v>0</v>
      </c>
      <c r="AU144">
        <v>0</v>
      </c>
      <c r="AV144" t="s">
        <v>219</v>
      </c>
      <c r="AW144" t="s">
        <v>219</v>
      </c>
      <c r="AX144">
        <v>0</v>
      </c>
      <c r="AY144" t="s">
        <v>219</v>
      </c>
      <c r="AZ144" t="s">
        <v>219</v>
      </c>
      <c r="BA144" t="s">
        <v>219</v>
      </c>
      <c r="BB144" t="s">
        <v>219</v>
      </c>
      <c r="BC144" t="s">
        <v>219</v>
      </c>
      <c r="BD144" t="s">
        <v>219</v>
      </c>
      <c r="BE144" t="s">
        <v>219</v>
      </c>
      <c r="BF144" t="s">
        <v>219</v>
      </c>
      <c r="BG144" t="s">
        <v>219</v>
      </c>
      <c r="BH144">
        <v>0</v>
      </c>
      <c r="BI144">
        <v>0</v>
      </c>
      <c r="BJ144" t="s">
        <v>219</v>
      </c>
      <c r="BK144" t="s">
        <v>219</v>
      </c>
      <c r="BL144" t="s">
        <v>219</v>
      </c>
      <c r="BM144" t="s">
        <v>219</v>
      </c>
      <c r="BN144" t="s">
        <v>219</v>
      </c>
      <c r="BO144" t="s">
        <v>219</v>
      </c>
      <c r="BP144">
        <v>0</v>
      </c>
      <c r="BQ144">
        <v>0</v>
      </c>
      <c r="BR144" t="s">
        <v>219</v>
      </c>
      <c r="BS144" t="s">
        <v>219</v>
      </c>
      <c r="BT144" t="s">
        <v>219</v>
      </c>
      <c r="BU144" t="s">
        <v>219</v>
      </c>
      <c r="BV144" t="s">
        <v>219</v>
      </c>
      <c r="BW144" t="s">
        <v>219</v>
      </c>
      <c r="BX144" t="s">
        <v>219</v>
      </c>
      <c r="BY144" t="s">
        <v>219</v>
      </c>
      <c r="BZ144" t="s">
        <v>219</v>
      </c>
      <c r="CA144" t="s">
        <v>219</v>
      </c>
      <c r="CB144" t="s">
        <v>219</v>
      </c>
      <c r="CC144" t="s">
        <v>219</v>
      </c>
      <c r="CD144" t="s">
        <v>219</v>
      </c>
      <c r="CE144" t="s">
        <v>219</v>
      </c>
      <c r="CF144" t="s">
        <v>219</v>
      </c>
      <c r="CG144" t="s">
        <v>219</v>
      </c>
      <c r="CH144" t="s">
        <v>219</v>
      </c>
      <c r="CI144" t="s">
        <v>219</v>
      </c>
      <c r="CJ144" t="s">
        <v>219</v>
      </c>
      <c r="CK144" t="s">
        <v>219</v>
      </c>
      <c r="CL144" t="s">
        <v>219</v>
      </c>
      <c r="CM144" t="s">
        <v>219</v>
      </c>
      <c r="CN144" t="s">
        <v>219</v>
      </c>
      <c r="CO144" t="s">
        <v>219</v>
      </c>
      <c r="CP144" t="s">
        <v>219</v>
      </c>
      <c r="CQ144" t="s">
        <v>219</v>
      </c>
      <c r="CR144" t="s">
        <v>219</v>
      </c>
      <c r="CS144" t="s">
        <v>219</v>
      </c>
      <c r="CT144" t="s">
        <v>219</v>
      </c>
      <c r="CU144" t="s">
        <v>219</v>
      </c>
      <c r="CV144" t="s">
        <v>219</v>
      </c>
      <c r="CW144" t="s">
        <v>219</v>
      </c>
      <c r="CX144" t="s">
        <v>219</v>
      </c>
      <c r="CY144">
        <v>0</v>
      </c>
      <c r="CZ144">
        <v>0</v>
      </c>
      <c r="DA144" t="s">
        <v>219</v>
      </c>
      <c r="DB144" t="s">
        <v>219</v>
      </c>
      <c r="DC144" t="s">
        <v>219</v>
      </c>
      <c r="DD144" t="s">
        <v>219</v>
      </c>
      <c r="DE144" t="s">
        <v>219</v>
      </c>
      <c r="DF144" t="s">
        <v>219</v>
      </c>
      <c r="DG144" t="s">
        <v>219</v>
      </c>
      <c r="DH144">
        <v>0</v>
      </c>
      <c r="DI144">
        <v>0</v>
      </c>
      <c r="DJ144" t="s">
        <v>219</v>
      </c>
      <c r="DK144" t="s">
        <v>219</v>
      </c>
      <c r="DL144" t="s">
        <v>219</v>
      </c>
      <c r="DM144" t="s">
        <v>219</v>
      </c>
      <c r="DN144" t="s">
        <v>219</v>
      </c>
      <c r="DO144" t="s">
        <v>219</v>
      </c>
      <c r="DP144" t="s">
        <v>219</v>
      </c>
      <c r="DQ144" t="s">
        <v>219</v>
      </c>
      <c r="DR144" t="s">
        <v>219</v>
      </c>
      <c r="DS144">
        <v>1</v>
      </c>
      <c r="DT144">
        <v>1</v>
      </c>
      <c r="DU144">
        <v>0</v>
      </c>
      <c r="DV144">
        <v>1</v>
      </c>
      <c r="DW144">
        <v>0</v>
      </c>
      <c r="DX144">
        <v>0</v>
      </c>
      <c r="DY144">
        <v>1</v>
      </c>
      <c r="DZ144">
        <v>0</v>
      </c>
      <c r="EA144">
        <v>0</v>
      </c>
      <c r="EB144">
        <v>0</v>
      </c>
      <c r="EC144">
        <v>1</v>
      </c>
      <c r="ED144">
        <v>0</v>
      </c>
      <c r="EE144" t="s">
        <v>219</v>
      </c>
      <c r="EF144" t="s">
        <v>219</v>
      </c>
      <c r="EG144" t="s">
        <v>219</v>
      </c>
      <c r="EH144" t="s">
        <v>219</v>
      </c>
      <c r="EI144" t="s">
        <v>219</v>
      </c>
      <c r="EJ144">
        <v>0</v>
      </c>
      <c r="EK144" t="s">
        <v>219</v>
      </c>
      <c r="EL144" t="s">
        <v>219</v>
      </c>
      <c r="EM144" t="s">
        <v>219</v>
      </c>
      <c r="EN144" t="s">
        <v>219</v>
      </c>
      <c r="EO144" t="s">
        <v>219</v>
      </c>
      <c r="EP144">
        <v>0</v>
      </c>
      <c r="EQ144" t="s">
        <v>219</v>
      </c>
      <c r="ER144" t="s">
        <v>219</v>
      </c>
      <c r="ES144" t="s">
        <v>219</v>
      </c>
      <c r="ET144" t="s">
        <v>219</v>
      </c>
      <c r="EU144" t="s">
        <v>219</v>
      </c>
      <c r="EV144">
        <v>0</v>
      </c>
      <c r="EW144" t="s">
        <v>219</v>
      </c>
      <c r="EX144" t="s">
        <v>219</v>
      </c>
      <c r="EY144" t="s">
        <v>219</v>
      </c>
      <c r="EZ144" t="s">
        <v>219</v>
      </c>
      <c r="FA144" t="s">
        <v>219</v>
      </c>
      <c r="FB144" t="s">
        <v>219</v>
      </c>
      <c r="FC144">
        <v>0</v>
      </c>
      <c r="FD144" t="s">
        <v>219</v>
      </c>
      <c r="FE144" t="s">
        <v>219</v>
      </c>
      <c r="FF144" t="s">
        <v>219</v>
      </c>
      <c r="FG144">
        <v>0</v>
      </c>
      <c r="FH144" t="s">
        <v>219</v>
      </c>
      <c r="FI144" t="s">
        <v>219</v>
      </c>
      <c r="FJ144" t="s">
        <v>219</v>
      </c>
      <c r="FK144" t="s">
        <v>219</v>
      </c>
      <c r="FL144" t="s">
        <v>219</v>
      </c>
      <c r="FM144" t="s">
        <v>219</v>
      </c>
      <c r="FN144">
        <v>0</v>
      </c>
      <c r="FO144">
        <v>0</v>
      </c>
      <c r="FP144" t="s">
        <v>219</v>
      </c>
      <c r="FQ144" t="s">
        <v>219</v>
      </c>
      <c r="FR144" t="s">
        <v>219</v>
      </c>
      <c r="FS144" t="s">
        <v>219</v>
      </c>
      <c r="FT144" t="s">
        <v>219</v>
      </c>
      <c r="FU144" t="s">
        <v>219</v>
      </c>
      <c r="FV144" t="s">
        <v>219</v>
      </c>
      <c r="FW144" t="s">
        <v>219</v>
      </c>
      <c r="FX144" t="s">
        <v>219</v>
      </c>
      <c r="FY144">
        <v>0</v>
      </c>
      <c r="FZ144">
        <v>1</v>
      </c>
      <c r="GA144">
        <v>1</v>
      </c>
      <c r="GB144">
        <v>0</v>
      </c>
      <c r="GC144">
        <v>0</v>
      </c>
      <c r="GD144">
        <v>0</v>
      </c>
      <c r="GE144">
        <v>0</v>
      </c>
      <c r="GF144">
        <v>0</v>
      </c>
      <c r="GG144">
        <v>0</v>
      </c>
      <c r="GH144">
        <v>1</v>
      </c>
      <c r="GI144">
        <v>1</v>
      </c>
      <c r="GJ144">
        <v>1</v>
      </c>
      <c r="GK144">
        <v>1</v>
      </c>
      <c r="GL144">
        <v>0</v>
      </c>
      <c r="GM144">
        <v>0</v>
      </c>
      <c r="GN144">
        <v>0</v>
      </c>
      <c r="GO144">
        <v>0</v>
      </c>
      <c r="GP144">
        <v>0</v>
      </c>
      <c r="GQ144">
        <v>0</v>
      </c>
      <c r="GR144">
        <v>1</v>
      </c>
      <c r="GS144">
        <v>1</v>
      </c>
      <c r="GT144">
        <v>1</v>
      </c>
      <c r="GU144">
        <v>1</v>
      </c>
      <c r="GV144">
        <v>0</v>
      </c>
      <c r="GW144">
        <v>1</v>
      </c>
      <c r="GX144">
        <v>0</v>
      </c>
      <c r="GY144">
        <v>0</v>
      </c>
      <c r="GZ144">
        <v>1</v>
      </c>
      <c r="HA144">
        <v>1</v>
      </c>
      <c r="HB144">
        <v>0</v>
      </c>
      <c r="HC144">
        <v>0</v>
      </c>
      <c r="HD144">
        <v>0</v>
      </c>
      <c r="HE144">
        <v>0</v>
      </c>
      <c r="HF144">
        <v>0</v>
      </c>
      <c r="HG144">
        <v>0</v>
      </c>
      <c r="HH144">
        <v>1</v>
      </c>
      <c r="HI144">
        <v>0</v>
      </c>
      <c r="HJ144">
        <v>0</v>
      </c>
    </row>
    <row r="145" spans="1:218">
      <c r="A145" t="s">
        <v>248</v>
      </c>
      <c r="B145" s="1">
        <v>43678</v>
      </c>
      <c r="C145" s="1">
        <v>43914</v>
      </c>
      <c r="D145">
        <v>1</v>
      </c>
      <c r="E145">
        <v>0</v>
      </c>
      <c r="F145">
        <v>0</v>
      </c>
      <c r="G145">
        <v>1</v>
      </c>
      <c r="H145">
        <v>1</v>
      </c>
      <c r="I145">
        <v>0</v>
      </c>
      <c r="J145">
        <v>0</v>
      </c>
      <c r="K145">
        <v>0</v>
      </c>
      <c r="L145">
        <v>1</v>
      </c>
      <c r="M145">
        <v>1</v>
      </c>
      <c r="N145">
        <v>1</v>
      </c>
      <c r="O145">
        <v>1</v>
      </c>
      <c r="P145">
        <v>0</v>
      </c>
      <c r="Q145">
        <v>0</v>
      </c>
      <c r="R145">
        <v>0</v>
      </c>
      <c r="S145">
        <v>0</v>
      </c>
      <c r="T145">
        <v>1</v>
      </c>
      <c r="U145">
        <v>1</v>
      </c>
      <c r="V145">
        <v>1</v>
      </c>
      <c r="W145">
        <v>0</v>
      </c>
      <c r="X145">
        <v>1</v>
      </c>
      <c r="Y145">
        <v>1</v>
      </c>
      <c r="Z145">
        <v>1</v>
      </c>
      <c r="AA145">
        <v>1</v>
      </c>
      <c r="AB145">
        <v>0</v>
      </c>
      <c r="AC145">
        <v>0</v>
      </c>
      <c r="AD145" t="s">
        <v>219</v>
      </c>
      <c r="AE145" t="s">
        <v>219</v>
      </c>
      <c r="AF145" t="s">
        <v>219</v>
      </c>
      <c r="AG145" t="s">
        <v>219</v>
      </c>
      <c r="AH145" t="s">
        <v>219</v>
      </c>
      <c r="AI145" t="s">
        <v>219</v>
      </c>
      <c r="AJ145" t="s">
        <v>219</v>
      </c>
      <c r="AK145" t="s">
        <v>219</v>
      </c>
      <c r="AL145" t="s">
        <v>219</v>
      </c>
      <c r="AM145" t="s">
        <v>219</v>
      </c>
      <c r="AN145" t="s">
        <v>219</v>
      </c>
      <c r="AO145" t="s">
        <v>219</v>
      </c>
      <c r="AP145" t="s">
        <v>219</v>
      </c>
      <c r="AQ145" t="s">
        <v>219</v>
      </c>
      <c r="AR145" t="s">
        <v>219</v>
      </c>
      <c r="AS145" t="s">
        <v>219</v>
      </c>
      <c r="AT145" t="s">
        <v>219</v>
      </c>
      <c r="AU145" t="s">
        <v>219</v>
      </c>
      <c r="AV145" t="s">
        <v>219</v>
      </c>
      <c r="AW145" t="s">
        <v>219</v>
      </c>
      <c r="AX145" t="s">
        <v>219</v>
      </c>
      <c r="AY145" t="s">
        <v>219</v>
      </c>
      <c r="AZ145" t="s">
        <v>219</v>
      </c>
      <c r="BA145" t="s">
        <v>219</v>
      </c>
      <c r="BB145" t="s">
        <v>219</v>
      </c>
      <c r="BC145" t="s">
        <v>219</v>
      </c>
      <c r="BD145" t="s">
        <v>219</v>
      </c>
      <c r="BE145" t="s">
        <v>219</v>
      </c>
      <c r="BF145" t="s">
        <v>219</v>
      </c>
      <c r="BG145" t="s">
        <v>219</v>
      </c>
      <c r="BH145">
        <v>0</v>
      </c>
      <c r="BI145">
        <v>0</v>
      </c>
      <c r="BJ145" t="s">
        <v>219</v>
      </c>
      <c r="BK145" t="s">
        <v>219</v>
      </c>
      <c r="BL145" t="s">
        <v>219</v>
      </c>
      <c r="BM145" t="s">
        <v>219</v>
      </c>
      <c r="BN145" t="s">
        <v>219</v>
      </c>
      <c r="BO145" t="s">
        <v>219</v>
      </c>
      <c r="BP145">
        <v>0</v>
      </c>
      <c r="BQ145">
        <v>1</v>
      </c>
      <c r="BR145">
        <v>0</v>
      </c>
      <c r="BS145" t="s">
        <v>219</v>
      </c>
      <c r="BT145" t="s">
        <v>219</v>
      </c>
      <c r="BU145" t="s">
        <v>219</v>
      </c>
      <c r="BV145" t="s">
        <v>219</v>
      </c>
      <c r="BW145" t="s">
        <v>219</v>
      </c>
      <c r="BX145" t="s">
        <v>219</v>
      </c>
      <c r="BY145" t="s">
        <v>219</v>
      </c>
      <c r="BZ145" t="s">
        <v>219</v>
      </c>
      <c r="CA145" t="s">
        <v>219</v>
      </c>
      <c r="CB145" t="s">
        <v>219</v>
      </c>
      <c r="CC145" t="s">
        <v>219</v>
      </c>
      <c r="CD145" t="s">
        <v>219</v>
      </c>
      <c r="CE145" t="s">
        <v>219</v>
      </c>
      <c r="CF145" t="s">
        <v>219</v>
      </c>
      <c r="CG145" t="s">
        <v>219</v>
      </c>
      <c r="CH145" t="s">
        <v>219</v>
      </c>
      <c r="CI145">
        <v>0</v>
      </c>
      <c r="CJ145">
        <v>0</v>
      </c>
      <c r="CK145">
        <v>1</v>
      </c>
      <c r="CL145">
        <v>0</v>
      </c>
      <c r="CM145">
        <v>0</v>
      </c>
      <c r="CN145">
        <v>0</v>
      </c>
      <c r="CO145">
        <v>1</v>
      </c>
      <c r="CP145">
        <v>0</v>
      </c>
      <c r="CQ145">
        <v>1</v>
      </c>
      <c r="CR145">
        <v>0</v>
      </c>
      <c r="CS145">
        <v>1</v>
      </c>
      <c r="CT145">
        <v>1</v>
      </c>
      <c r="CU145">
        <v>0</v>
      </c>
      <c r="CV145">
        <v>0</v>
      </c>
      <c r="CW145">
        <v>0</v>
      </c>
      <c r="CX145">
        <v>1</v>
      </c>
      <c r="CY145">
        <v>0</v>
      </c>
      <c r="CZ145">
        <v>1</v>
      </c>
      <c r="DA145">
        <v>1</v>
      </c>
      <c r="DB145">
        <v>0</v>
      </c>
      <c r="DC145">
        <v>1</v>
      </c>
      <c r="DD145">
        <v>0</v>
      </c>
      <c r="DE145">
        <v>1</v>
      </c>
      <c r="DF145">
        <v>1</v>
      </c>
      <c r="DG145">
        <v>0</v>
      </c>
      <c r="DH145">
        <v>0</v>
      </c>
      <c r="DI145">
        <v>0</v>
      </c>
      <c r="DJ145" t="s">
        <v>219</v>
      </c>
      <c r="DK145" t="s">
        <v>219</v>
      </c>
      <c r="DL145" t="s">
        <v>219</v>
      </c>
      <c r="DM145" t="s">
        <v>219</v>
      </c>
      <c r="DN145" t="s">
        <v>219</v>
      </c>
      <c r="DO145" t="s">
        <v>219</v>
      </c>
      <c r="DP145" t="s">
        <v>219</v>
      </c>
      <c r="DQ145" t="s">
        <v>219</v>
      </c>
      <c r="DR145" t="s">
        <v>219</v>
      </c>
      <c r="DS145">
        <v>0</v>
      </c>
      <c r="DT145">
        <v>0</v>
      </c>
      <c r="DU145" t="s">
        <v>219</v>
      </c>
      <c r="DV145" t="s">
        <v>219</v>
      </c>
      <c r="DW145" t="s">
        <v>219</v>
      </c>
      <c r="DX145" t="s">
        <v>219</v>
      </c>
      <c r="DY145" t="s">
        <v>219</v>
      </c>
      <c r="DZ145" t="s">
        <v>219</v>
      </c>
      <c r="EA145" t="s">
        <v>219</v>
      </c>
      <c r="EB145" t="s">
        <v>219</v>
      </c>
      <c r="EC145" t="s">
        <v>219</v>
      </c>
      <c r="ED145">
        <v>0</v>
      </c>
      <c r="EE145" t="s">
        <v>219</v>
      </c>
      <c r="EF145" t="s">
        <v>219</v>
      </c>
      <c r="EG145" t="s">
        <v>219</v>
      </c>
      <c r="EH145" t="s">
        <v>219</v>
      </c>
      <c r="EI145" t="s">
        <v>219</v>
      </c>
      <c r="EJ145">
        <v>1</v>
      </c>
      <c r="EK145">
        <v>0</v>
      </c>
      <c r="EL145">
        <v>1</v>
      </c>
      <c r="EM145">
        <v>0</v>
      </c>
      <c r="EN145">
        <v>1</v>
      </c>
      <c r="EO145">
        <v>1</v>
      </c>
      <c r="EP145">
        <v>1</v>
      </c>
      <c r="EQ145">
        <v>0</v>
      </c>
      <c r="ER145">
        <v>1</v>
      </c>
      <c r="ES145">
        <v>0</v>
      </c>
      <c r="ET145">
        <v>1</v>
      </c>
      <c r="EU145">
        <v>0</v>
      </c>
      <c r="EV145">
        <v>1</v>
      </c>
      <c r="EW145">
        <v>0</v>
      </c>
      <c r="EX145">
        <v>1</v>
      </c>
      <c r="EY145">
        <v>1</v>
      </c>
      <c r="EZ145">
        <v>1</v>
      </c>
      <c r="FA145">
        <v>0</v>
      </c>
      <c r="FB145">
        <v>1</v>
      </c>
      <c r="FC145">
        <v>1</v>
      </c>
      <c r="FD145">
        <v>0</v>
      </c>
      <c r="FE145">
        <v>1</v>
      </c>
      <c r="FF145">
        <v>1</v>
      </c>
      <c r="FG145">
        <v>0</v>
      </c>
      <c r="FH145" t="s">
        <v>219</v>
      </c>
      <c r="FI145" t="s">
        <v>219</v>
      </c>
      <c r="FJ145" t="s">
        <v>219</v>
      </c>
      <c r="FK145" t="s">
        <v>219</v>
      </c>
      <c r="FL145" t="s">
        <v>219</v>
      </c>
      <c r="FM145" t="s">
        <v>219</v>
      </c>
      <c r="FN145">
        <v>0</v>
      </c>
      <c r="FO145">
        <v>0</v>
      </c>
      <c r="FP145" t="s">
        <v>219</v>
      </c>
      <c r="FQ145" t="s">
        <v>219</v>
      </c>
      <c r="FR145" t="s">
        <v>219</v>
      </c>
      <c r="FS145" t="s">
        <v>219</v>
      </c>
      <c r="FT145" t="s">
        <v>219</v>
      </c>
      <c r="FU145" t="s">
        <v>219</v>
      </c>
      <c r="FV145" t="s">
        <v>219</v>
      </c>
      <c r="FW145" t="s">
        <v>219</v>
      </c>
      <c r="FX145" t="s">
        <v>219</v>
      </c>
      <c r="FY145">
        <v>0</v>
      </c>
      <c r="FZ145">
        <v>0</v>
      </c>
      <c r="GA145" t="s">
        <v>219</v>
      </c>
      <c r="GB145" t="s">
        <v>219</v>
      </c>
      <c r="GC145" t="s">
        <v>219</v>
      </c>
      <c r="GD145" t="s">
        <v>219</v>
      </c>
      <c r="GE145" t="s">
        <v>219</v>
      </c>
      <c r="GF145" t="s">
        <v>219</v>
      </c>
      <c r="GG145" t="s">
        <v>219</v>
      </c>
      <c r="GH145" t="s">
        <v>219</v>
      </c>
      <c r="GI145" t="s">
        <v>219</v>
      </c>
      <c r="GJ145" t="s">
        <v>219</v>
      </c>
      <c r="GK145" t="s">
        <v>219</v>
      </c>
      <c r="GL145" t="s">
        <v>219</v>
      </c>
      <c r="GM145" t="s">
        <v>219</v>
      </c>
      <c r="GN145" t="s">
        <v>219</v>
      </c>
      <c r="GO145" t="s">
        <v>219</v>
      </c>
      <c r="GP145" t="s">
        <v>219</v>
      </c>
      <c r="GQ145" t="s">
        <v>219</v>
      </c>
      <c r="GR145" t="s">
        <v>219</v>
      </c>
      <c r="GS145" t="s">
        <v>219</v>
      </c>
      <c r="GT145" t="s">
        <v>219</v>
      </c>
      <c r="GU145" t="s">
        <v>219</v>
      </c>
      <c r="GV145" t="s">
        <v>219</v>
      </c>
      <c r="GW145" t="s">
        <v>219</v>
      </c>
      <c r="GX145" t="s">
        <v>219</v>
      </c>
      <c r="GY145" t="s">
        <v>219</v>
      </c>
      <c r="GZ145" t="s">
        <v>219</v>
      </c>
      <c r="HA145" t="s">
        <v>219</v>
      </c>
      <c r="HB145" t="s">
        <v>219</v>
      </c>
      <c r="HC145" t="s">
        <v>219</v>
      </c>
      <c r="HD145" t="s">
        <v>219</v>
      </c>
      <c r="HE145" t="s">
        <v>219</v>
      </c>
      <c r="HF145" t="s">
        <v>219</v>
      </c>
      <c r="HG145" t="s">
        <v>219</v>
      </c>
      <c r="HH145" t="s">
        <v>219</v>
      </c>
      <c r="HI145" t="s">
        <v>219</v>
      </c>
      <c r="HJ145">
        <v>0</v>
      </c>
    </row>
    <row r="146" spans="1:218">
      <c r="A146" t="s">
        <v>248</v>
      </c>
      <c r="B146" s="1">
        <v>43915</v>
      </c>
      <c r="C146" s="1">
        <v>44866</v>
      </c>
      <c r="D146">
        <v>1</v>
      </c>
      <c r="E146">
        <v>0</v>
      </c>
      <c r="F146">
        <v>0</v>
      </c>
      <c r="G146">
        <v>1</v>
      </c>
      <c r="H146">
        <v>1</v>
      </c>
      <c r="I146">
        <v>0</v>
      </c>
      <c r="J146">
        <v>0</v>
      </c>
      <c r="K146">
        <v>0</v>
      </c>
      <c r="L146">
        <v>1</v>
      </c>
      <c r="M146">
        <v>1</v>
      </c>
      <c r="N146">
        <v>1</v>
      </c>
      <c r="O146">
        <v>1</v>
      </c>
      <c r="P146">
        <v>0</v>
      </c>
      <c r="Q146">
        <v>0</v>
      </c>
      <c r="R146">
        <v>0</v>
      </c>
      <c r="S146">
        <v>0</v>
      </c>
      <c r="T146">
        <v>1</v>
      </c>
      <c r="U146">
        <v>1</v>
      </c>
      <c r="V146">
        <v>1</v>
      </c>
      <c r="W146">
        <v>0</v>
      </c>
      <c r="X146">
        <v>1</v>
      </c>
      <c r="Y146">
        <v>1</v>
      </c>
      <c r="Z146">
        <v>1</v>
      </c>
      <c r="AA146">
        <v>1</v>
      </c>
      <c r="AB146">
        <v>0</v>
      </c>
      <c r="AC146">
        <v>0</v>
      </c>
      <c r="AD146" t="s">
        <v>219</v>
      </c>
      <c r="AE146" t="s">
        <v>219</v>
      </c>
      <c r="AF146" t="s">
        <v>219</v>
      </c>
      <c r="AG146" t="s">
        <v>219</v>
      </c>
      <c r="AH146" t="s">
        <v>219</v>
      </c>
      <c r="AI146" t="s">
        <v>219</v>
      </c>
      <c r="AJ146" t="s">
        <v>219</v>
      </c>
      <c r="AK146" t="s">
        <v>219</v>
      </c>
      <c r="AL146" t="s">
        <v>219</v>
      </c>
      <c r="AM146" t="s">
        <v>219</v>
      </c>
      <c r="AN146" t="s">
        <v>219</v>
      </c>
      <c r="AO146" t="s">
        <v>219</v>
      </c>
      <c r="AP146" t="s">
        <v>219</v>
      </c>
      <c r="AQ146" t="s">
        <v>219</v>
      </c>
      <c r="AR146" t="s">
        <v>219</v>
      </c>
      <c r="AS146" t="s">
        <v>219</v>
      </c>
      <c r="AT146" t="s">
        <v>219</v>
      </c>
      <c r="AU146" t="s">
        <v>219</v>
      </c>
      <c r="AV146" t="s">
        <v>219</v>
      </c>
      <c r="AW146" t="s">
        <v>219</v>
      </c>
      <c r="AX146" t="s">
        <v>219</v>
      </c>
      <c r="AY146" t="s">
        <v>219</v>
      </c>
      <c r="AZ146" t="s">
        <v>219</v>
      </c>
      <c r="BA146" t="s">
        <v>219</v>
      </c>
      <c r="BB146" t="s">
        <v>219</v>
      </c>
      <c r="BC146" t="s">
        <v>219</v>
      </c>
      <c r="BD146" t="s">
        <v>219</v>
      </c>
      <c r="BE146" t="s">
        <v>219</v>
      </c>
      <c r="BF146" t="s">
        <v>219</v>
      </c>
      <c r="BG146" t="s">
        <v>219</v>
      </c>
      <c r="BH146">
        <v>0</v>
      </c>
      <c r="BI146">
        <v>0</v>
      </c>
      <c r="BJ146" t="s">
        <v>219</v>
      </c>
      <c r="BK146" t="s">
        <v>219</v>
      </c>
      <c r="BL146" t="s">
        <v>219</v>
      </c>
      <c r="BM146" t="s">
        <v>219</v>
      </c>
      <c r="BN146" t="s">
        <v>219</v>
      </c>
      <c r="BO146" t="s">
        <v>219</v>
      </c>
      <c r="BP146">
        <v>0</v>
      </c>
      <c r="BQ146">
        <v>1</v>
      </c>
      <c r="BR146">
        <v>0</v>
      </c>
      <c r="BS146" t="s">
        <v>219</v>
      </c>
      <c r="BT146" t="s">
        <v>219</v>
      </c>
      <c r="BU146" t="s">
        <v>219</v>
      </c>
      <c r="BV146" t="s">
        <v>219</v>
      </c>
      <c r="BW146" t="s">
        <v>219</v>
      </c>
      <c r="BX146" t="s">
        <v>219</v>
      </c>
      <c r="BY146" t="s">
        <v>219</v>
      </c>
      <c r="BZ146" t="s">
        <v>219</v>
      </c>
      <c r="CA146" t="s">
        <v>219</v>
      </c>
      <c r="CB146" t="s">
        <v>219</v>
      </c>
      <c r="CC146" t="s">
        <v>219</v>
      </c>
      <c r="CD146" t="s">
        <v>219</v>
      </c>
      <c r="CE146" t="s">
        <v>219</v>
      </c>
      <c r="CF146" t="s">
        <v>219</v>
      </c>
      <c r="CG146" t="s">
        <v>219</v>
      </c>
      <c r="CH146" t="s">
        <v>219</v>
      </c>
      <c r="CI146">
        <v>0</v>
      </c>
      <c r="CJ146">
        <v>0</v>
      </c>
      <c r="CK146">
        <v>1</v>
      </c>
      <c r="CL146">
        <v>0</v>
      </c>
      <c r="CM146">
        <v>0</v>
      </c>
      <c r="CN146">
        <v>0</v>
      </c>
      <c r="CO146">
        <v>1</v>
      </c>
      <c r="CP146">
        <v>0</v>
      </c>
      <c r="CQ146">
        <v>1</v>
      </c>
      <c r="CR146">
        <v>0</v>
      </c>
      <c r="CS146">
        <v>1</v>
      </c>
      <c r="CT146">
        <v>1</v>
      </c>
      <c r="CU146">
        <v>0</v>
      </c>
      <c r="CV146">
        <v>0</v>
      </c>
      <c r="CW146">
        <v>0</v>
      </c>
      <c r="CX146">
        <v>1</v>
      </c>
      <c r="CY146">
        <v>0</v>
      </c>
      <c r="CZ146">
        <v>1</v>
      </c>
      <c r="DA146">
        <v>1</v>
      </c>
      <c r="DB146">
        <v>0</v>
      </c>
      <c r="DC146">
        <v>1</v>
      </c>
      <c r="DD146">
        <v>0</v>
      </c>
      <c r="DE146">
        <v>1</v>
      </c>
      <c r="DF146">
        <v>1</v>
      </c>
      <c r="DG146">
        <v>0</v>
      </c>
      <c r="DH146">
        <v>0</v>
      </c>
      <c r="DI146">
        <v>0</v>
      </c>
      <c r="DJ146" t="s">
        <v>219</v>
      </c>
      <c r="DK146" t="s">
        <v>219</v>
      </c>
      <c r="DL146" t="s">
        <v>219</v>
      </c>
      <c r="DM146" t="s">
        <v>219</v>
      </c>
      <c r="DN146" t="s">
        <v>219</v>
      </c>
      <c r="DO146" t="s">
        <v>219</v>
      </c>
      <c r="DP146" t="s">
        <v>219</v>
      </c>
      <c r="DQ146" t="s">
        <v>219</v>
      </c>
      <c r="DR146" t="s">
        <v>219</v>
      </c>
      <c r="DS146">
        <v>0</v>
      </c>
      <c r="DT146">
        <v>0</v>
      </c>
      <c r="DU146" t="s">
        <v>219</v>
      </c>
      <c r="DV146" t="s">
        <v>219</v>
      </c>
      <c r="DW146" t="s">
        <v>219</v>
      </c>
      <c r="DX146" t="s">
        <v>219</v>
      </c>
      <c r="DY146" t="s">
        <v>219</v>
      </c>
      <c r="DZ146" t="s">
        <v>219</v>
      </c>
      <c r="EA146" t="s">
        <v>219</v>
      </c>
      <c r="EB146" t="s">
        <v>219</v>
      </c>
      <c r="EC146" t="s">
        <v>219</v>
      </c>
      <c r="ED146">
        <v>0</v>
      </c>
      <c r="EE146" t="s">
        <v>219</v>
      </c>
      <c r="EF146" t="s">
        <v>219</v>
      </c>
      <c r="EG146" t="s">
        <v>219</v>
      </c>
      <c r="EH146" t="s">
        <v>219</v>
      </c>
      <c r="EI146" t="s">
        <v>219</v>
      </c>
      <c r="EJ146">
        <v>1</v>
      </c>
      <c r="EK146">
        <v>0</v>
      </c>
      <c r="EL146">
        <v>1</v>
      </c>
      <c r="EM146">
        <v>0</v>
      </c>
      <c r="EN146">
        <v>1</v>
      </c>
      <c r="EO146">
        <v>1</v>
      </c>
      <c r="EP146">
        <v>1</v>
      </c>
      <c r="EQ146">
        <v>0</v>
      </c>
      <c r="ER146">
        <v>1</v>
      </c>
      <c r="ES146">
        <v>0</v>
      </c>
      <c r="ET146">
        <v>1</v>
      </c>
      <c r="EU146">
        <v>0</v>
      </c>
      <c r="EV146">
        <v>1</v>
      </c>
      <c r="EW146">
        <v>0</v>
      </c>
      <c r="EX146">
        <v>1</v>
      </c>
      <c r="EY146">
        <v>1</v>
      </c>
      <c r="EZ146">
        <v>1</v>
      </c>
      <c r="FA146">
        <v>0</v>
      </c>
      <c r="FB146">
        <v>1</v>
      </c>
      <c r="FC146">
        <v>1</v>
      </c>
      <c r="FD146">
        <v>0</v>
      </c>
      <c r="FE146">
        <v>1</v>
      </c>
      <c r="FF146">
        <v>1</v>
      </c>
      <c r="FG146">
        <v>0</v>
      </c>
      <c r="FH146" t="s">
        <v>219</v>
      </c>
      <c r="FI146" t="s">
        <v>219</v>
      </c>
      <c r="FJ146" t="s">
        <v>219</v>
      </c>
      <c r="FK146" t="s">
        <v>219</v>
      </c>
      <c r="FL146" t="s">
        <v>219</v>
      </c>
      <c r="FM146" t="s">
        <v>219</v>
      </c>
      <c r="FN146">
        <v>0</v>
      </c>
      <c r="FO146">
        <v>0</v>
      </c>
      <c r="FP146" t="s">
        <v>219</v>
      </c>
      <c r="FQ146" t="s">
        <v>219</v>
      </c>
      <c r="FR146" t="s">
        <v>219</v>
      </c>
      <c r="FS146" t="s">
        <v>219</v>
      </c>
      <c r="FT146" t="s">
        <v>219</v>
      </c>
      <c r="FU146" t="s">
        <v>219</v>
      </c>
      <c r="FV146" t="s">
        <v>219</v>
      </c>
      <c r="FW146" t="s">
        <v>219</v>
      </c>
      <c r="FX146" t="s">
        <v>219</v>
      </c>
      <c r="FY146">
        <v>0</v>
      </c>
      <c r="FZ146">
        <v>0</v>
      </c>
      <c r="GA146" t="s">
        <v>219</v>
      </c>
      <c r="GB146" t="s">
        <v>219</v>
      </c>
      <c r="GC146" t="s">
        <v>219</v>
      </c>
      <c r="GD146" t="s">
        <v>219</v>
      </c>
      <c r="GE146" t="s">
        <v>219</v>
      </c>
      <c r="GF146" t="s">
        <v>219</v>
      </c>
      <c r="GG146" t="s">
        <v>219</v>
      </c>
      <c r="GH146" t="s">
        <v>219</v>
      </c>
      <c r="GI146" t="s">
        <v>219</v>
      </c>
      <c r="GJ146" t="s">
        <v>219</v>
      </c>
      <c r="GK146" t="s">
        <v>219</v>
      </c>
      <c r="GL146" t="s">
        <v>219</v>
      </c>
      <c r="GM146" t="s">
        <v>219</v>
      </c>
      <c r="GN146" t="s">
        <v>219</v>
      </c>
      <c r="GO146" t="s">
        <v>219</v>
      </c>
      <c r="GP146" t="s">
        <v>219</v>
      </c>
      <c r="GQ146" t="s">
        <v>219</v>
      </c>
      <c r="GR146" t="s">
        <v>219</v>
      </c>
      <c r="GS146" t="s">
        <v>219</v>
      </c>
      <c r="GT146" t="s">
        <v>219</v>
      </c>
      <c r="GU146" t="s">
        <v>219</v>
      </c>
      <c r="GV146" t="s">
        <v>219</v>
      </c>
      <c r="GW146" t="s">
        <v>219</v>
      </c>
      <c r="GX146" t="s">
        <v>219</v>
      </c>
      <c r="GY146" t="s">
        <v>219</v>
      </c>
      <c r="GZ146" t="s">
        <v>219</v>
      </c>
      <c r="HA146" t="s">
        <v>219</v>
      </c>
      <c r="HB146" t="s">
        <v>219</v>
      </c>
      <c r="HC146" t="s">
        <v>219</v>
      </c>
      <c r="HD146" t="s">
        <v>219</v>
      </c>
      <c r="HE146" t="s">
        <v>219</v>
      </c>
      <c r="HF146" t="s">
        <v>219</v>
      </c>
      <c r="HG146" t="s">
        <v>219</v>
      </c>
      <c r="HH146" t="s">
        <v>219</v>
      </c>
      <c r="HI146" t="s">
        <v>219</v>
      </c>
      <c r="HJ146">
        <v>0</v>
      </c>
    </row>
    <row r="147" spans="1:218">
      <c r="A147" t="s">
        <v>249</v>
      </c>
      <c r="B147" s="1">
        <v>43678</v>
      </c>
      <c r="C147" s="1">
        <v>43970</v>
      </c>
      <c r="D147">
        <v>0</v>
      </c>
      <c r="E147">
        <v>1</v>
      </c>
      <c r="F147">
        <v>0</v>
      </c>
      <c r="G147">
        <v>0</v>
      </c>
      <c r="H147">
        <v>0</v>
      </c>
      <c r="I147">
        <v>1</v>
      </c>
      <c r="J147">
        <v>0</v>
      </c>
      <c r="K147">
        <v>0</v>
      </c>
      <c r="L147">
        <v>0</v>
      </c>
      <c r="M147">
        <v>1</v>
      </c>
      <c r="N147">
        <v>1</v>
      </c>
      <c r="O147">
        <v>1</v>
      </c>
      <c r="P147">
        <v>0</v>
      </c>
      <c r="Q147">
        <v>0</v>
      </c>
      <c r="R147">
        <v>0</v>
      </c>
      <c r="S147">
        <v>0</v>
      </c>
      <c r="T147">
        <v>0</v>
      </c>
      <c r="U147" t="s">
        <v>219</v>
      </c>
      <c r="V147" t="s">
        <v>219</v>
      </c>
      <c r="W147" t="s">
        <v>219</v>
      </c>
      <c r="X147" t="s">
        <v>219</v>
      </c>
      <c r="Y147" t="s">
        <v>219</v>
      </c>
      <c r="Z147" t="s">
        <v>219</v>
      </c>
      <c r="AA147" t="s">
        <v>219</v>
      </c>
      <c r="AB147">
        <v>0</v>
      </c>
      <c r="AC147">
        <v>1</v>
      </c>
      <c r="AD147">
        <v>0</v>
      </c>
      <c r="AE147">
        <v>0</v>
      </c>
      <c r="AF147">
        <v>0</v>
      </c>
      <c r="AG147">
        <v>0</v>
      </c>
      <c r="AH147">
        <v>0</v>
      </c>
      <c r="AI147">
        <v>0</v>
      </c>
      <c r="AJ147">
        <v>0</v>
      </c>
      <c r="AK147">
        <v>0</v>
      </c>
      <c r="AL147">
        <v>0</v>
      </c>
      <c r="AM147">
        <v>0</v>
      </c>
      <c r="AN147">
        <v>0</v>
      </c>
      <c r="AO147">
        <v>0</v>
      </c>
      <c r="AP147">
        <v>0</v>
      </c>
      <c r="AQ147">
        <v>0</v>
      </c>
      <c r="AR147">
        <v>0</v>
      </c>
      <c r="AS147">
        <v>0</v>
      </c>
      <c r="AT147">
        <v>1</v>
      </c>
      <c r="AU147">
        <v>0</v>
      </c>
      <c r="AV147" t="s">
        <v>219</v>
      </c>
      <c r="AW147" t="s">
        <v>219</v>
      </c>
      <c r="AX147">
        <v>0</v>
      </c>
      <c r="AY147" t="s">
        <v>219</v>
      </c>
      <c r="AZ147" t="s">
        <v>219</v>
      </c>
      <c r="BA147" t="s">
        <v>219</v>
      </c>
      <c r="BB147" t="s">
        <v>219</v>
      </c>
      <c r="BC147" t="s">
        <v>219</v>
      </c>
      <c r="BD147" t="s">
        <v>219</v>
      </c>
      <c r="BE147" t="s">
        <v>219</v>
      </c>
      <c r="BF147" t="s">
        <v>219</v>
      </c>
      <c r="BG147" t="s">
        <v>219</v>
      </c>
      <c r="BH147">
        <v>1</v>
      </c>
      <c r="BI147">
        <v>0</v>
      </c>
      <c r="BJ147" t="s">
        <v>219</v>
      </c>
      <c r="BK147" t="s">
        <v>219</v>
      </c>
      <c r="BL147" t="s">
        <v>219</v>
      </c>
      <c r="BM147" t="s">
        <v>219</v>
      </c>
      <c r="BN147" t="s">
        <v>219</v>
      </c>
      <c r="BO147" t="s">
        <v>219</v>
      </c>
      <c r="BP147">
        <v>0</v>
      </c>
      <c r="BQ147">
        <v>0</v>
      </c>
      <c r="BR147" t="s">
        <v>219</v>
      </c>
      <c r="BS147" t="s">
        <v>219</v>
      </c>
      <c r="BT147" t="s">
        <v>219</v>
      </c>
      <c r="BU147" t="s">
        <v>219</v>
      </c>
      <c r="BV147" t="s">
        <v>219</v>
      </c>
      <c r="BW147" t="s">
        <v>219</v>
      </c>
      <c r="BX147" t="s">
        <v>219</v>
      </c>
      <c r="BY147" t="s">
        <v>219</v>
      </c>
      <c r="BZ147" t="s">
        <v>219</v>
      </c>
      <c r="CA147" t="s">
        <v>219</v>
      </c>
      <c r="CB147" t="s">
        <v>219</v>
      </c>
      <c r="CC147" t="s">
        <v>219</v>
      </c>
      <c r="CD147" t="s">
        <v>219</v>
      </c>
      <c r="CE147" t="s">
        <v>219</v>
      </c>
      <c r="CF147" t="s">
        <v>219</v>
      </c>
      <c r="CG147" t="s">
        <v>219</v>
      </c>
      <c r="CH147" t="s">
        <v>219</v>
      </c>
      <c r="CI147" t="s">
        <v>219</v>
      </c>
      <c r="CJ147" t="s">
        <v>219</v>
      </c>
      <c r="CK147" t="s">
        <v>219</v>
      </c>
      <c r="CL147" t="s">
        <v>219</v>
      </c>
      <c r="CM147" t="s">
        <v>219</v>
      </c>
      <c r="CN147" t="s">
        <v>219</v>
      </c>
      <c r="CO147" t="s">
        <v>219</v>
      </c>
      <c r="CP147" t="s">
        <v>219</v>
      </c>
      <c r="CQ147" t="s">
        <v>219</v>
      </c>
      <c r="CR147" t="s">
        <v>219</v>
      </c>
      <c r="CS147" t="s">
        <v>219</v>
      </c>
      <c r="CT147" t="s">
        <v>219</v>
      </c>
      <c r="CU147" t="s">
        <v>219</v>
      </c>
      <c r="CV147" t="s">
        <v>219</v>
      </c>
      <c r="CW147" t="s">
        <v>219</v>
      </c>
      <c r="CX147" t="s">
        <v>219</v>
      </c>
      <c r="CY147">
        <v>0</v>
      </c>
      <c r="CZ147">
        <v>0</v>
      </c>
      <c r="DA147" t="s">
        <v>219</v>
      </c>
      <c r="DB147" t="s">
        <v>219</v>
      </c>
      <c r="DC147" t="s">
        <v>219</v>
      </c>
      <c r="DD147" t="s">
        <v>219</v>
      </c>
      <c r="DE147" t="s">
        <v>219</v>
      </c>
      <c r="DF147" t="s">
        <v>219</v>
      </c>
      <c r="DG147" t="s">
        <v>219</v>
      </c>
      <c r="DH147">
        <v>0</v>
      </c>
      <c r="DI147">
        <v>1</v>
      </c>
      <c r="DJ147">
        <v>0</v>
      </c>
      <c r="DK147">
        <v>1</v>
      </c>
      <c r="DL147">
        <v>0</v>
      </c>
      <c r="DM147" t="s">
        <v>219</v>
      </c>
      <c r="DN147" t="s">
        <v>219</v>
      </c>
      <c r="DO147" t="s">
        <v>219</v>
      </c>
      <c r="DP147" t="s">
        <v>219</v>
      </c>
      <c r="DQ147" t="s">
        <v>219</v>
      </c>
      <c r="DR147">
        <v>0</v>
      </c>
      <c r="DS147">
        <v>0</v>
      </c>
      <c r="DT147">
        <v>0</v>
      </c>
      <c r="DU147" t="s">
        <v>219</v>
      </c>
      <c r="DV147" t="s">
        <v>219</v>
      </c>
      <c r="DW147" t="s">
        <v>219</v>
      </c>
      <c r="DX147" t="s">
        <v>219</v>
      </c>
      <c r="DY147" t="s">
        <v>219</v>
      </c>
      <c r="DZ147" t="s">
        <v>219</v>
      </c>
      <c r="EA147" t="s">
        <v>219</v>
      </c>
      <c r="EB147" t="s">
        <v>219</v>
      </c>
      <c r="EC147" t="s">
        <v>219</v>
      </c>
      <c r="ED147">
        <v>0</v>
      </c>
      <c r="EE147" t="s">
        <v>219</v>
      </c>
      <c r="EF147" t="s">
        <v>219</v>
      </c>
      <c r="EG147" t="s">
        <v>219</v>
      </c>
      <c r="EH147" t="s">
        <v>219</v>
      </c>
      <c r="EI147" t="s">
        <v>219</v>
      </c>
      <c r="EJ147">
        <v>0</v>
      </c>
      <c r="EK147" t="s">
        <v>219</v>
      </c>
      <c r="EL147" t="s">
        <v>219</v>
      </c>
      <c r="EM147" t="s">
        <v>219</v>
      </c>
      <c r="EN147" t="s">
        <v>219</v>
      </c>
      <c r="EO147" t="s">
        <v>219</v>
      </c>
      <c r="EP147">
        <v>1</v>
      </c>
      <c r="EQ147">
        <v>1</v>
      </c>
      <c r="ER147">
        <v>1</v>
      </c>
      <c r="ES147">
        <v>1</v>
      </c>
      <c r="ET147">
        <v>1</v>
      </c>
      <c r="EU147">
        <v>0</v>
      </c>
      <c r="EV147">
        <v>1</v>
      </c>
      <c r="EW147">
        <v>0</v>
      </c>
      <c r="EX147">
        <v>1</v>
      </c>
      <c r="EY147">
        <v>1</v>
      </c>
      <c r="EZ147">
        <v>0</v>
      </c>
      <c r="FA147">
        <v>0</v>
      </c>
      <c r="FB147">
        <v>0</v>
      </c>
      <c r="FC147">
        <v>1</v>
      </c>
      <c r="FD147">
        <v>0</v>
      </c>
      <c r="FE147">
        <v>1</v>
      </c>
      <c r="FF147">
        <v>0</v>
      </c>
      <c r="FG147">
        <v>0</v>
      </c>
      <c r="FH147" t="s">
        <v>219</v>
      </c>
      <c r="FI147" t="s">
        <v>219</v>
      </c>
      <c r="FJ147" t="s">
        <v>219</v>
      </c>
      <c r="FK147" t="s">
        <v>219</v>
      </c>
      <c r="FL147" t="s">
        <v>219</v>
      </c>
      <c r="FM147" t="s">
        <v>219</v>
      </c>
      <c r="FN147">
        <v>0</v>
      </c>
      <c r="FO147">
        <v>0</v>
      </c>
      <c r="FP147" t="s">
        <v>219</v>
      </c>
      <c r="FQ147" t="s">
        <v>219</v>
      </c>
      <c r="FR147" t="s">
        <v>219</v>
      </c>
      <c r="FS147" t="s">
        <v>219</v>
      </c>
      <c r="FT147" t="s">
        <v>219</v>
      </c>
      <c r="FU147" t="s">
        <v>219</v>
      </c>
      <c r="FV147" t="s">
        <v>219</v>
      </c>
      <c r="FW147" t="s">
        <v>219</v>
      </c>
      <c r="FX147" t="s">
        <v>219</v>
      </c>
      <c r="FY147">
        <v>0</v>
      </c>
      <c r="FZ147">
        <v>0</v>
      </c>
      <c r="GA147" t="s">
        <v>219</v>
      </c>
      <c r="GB147" t="s">
        <v>219</v>
      </c>
      <c r="GC147" t="s">
        <v>219</v>
      </c>
      <c r="GD147" t="s">
        <v>219</v>
      </c>
      <c r="GE147" t="s">
        <v>219</v>
      </c>
      <c r="GF147" t="s">
        <v>219</v>
      </c>
      <c r="GG147" t="s">
        <v>219</v>
      </c>
      <c r="GH147" t="s">
        <v>219</v>
      </c>
      <c r="GI147" t="s">
        <v>219</v>
      </c>
      <c r="GJ147" t="s">
        <v>219</v>
      </c>
      <c r="GK147" t="s">
        <v>219</v>
      </c>
      <c r="GL147" t="s">
        <v>219</v>
      </c>
      <c r="GM147" t="s">
        <v>219</v>
      </c>
      <c r="GN147" t="s">
        <v>219</v>
      </c>
      <c r="GO147" t="s">
        <v>219</v>
      </c>
      <c r="GP147" t="s">
        <v>219</v>
      </c>
      <c r="GQ147" t="s">
        <v>219</v>
      </c>
      <c r="GR147" t="s">
        <v>219</v>
      </c>
      <c r="GS147" t="s">
        <v>219</v>
      </c>
      <c r="GT147" t="s">
        <v>219</v>
      </c>
      <c r="GU147" t="s">
        <v>219</v>
      </c>
      <c r="GV147" t="s">
        <v>219</v>
      </c>
      <c r="GW147" t="s">
        <v>219</v>
      </c>
      <c r="GX147" t="s">
        <v>219</v>
      </c>
      <c r="GY147" t="s">
        <v>219</v>
      </c>
      <c r="GZ147" t="s">
        <v>219</v>
      </c>
      <c r="HA147" t="s">
        <v>219</v>
      </c>
      <c r="HB147" t="s">
        <v>219</v>
      </c>
      <c r="HC147" t="s">
        <v>219</v>
      </c>
      <c r="HD147" t="s">
        <v>219</v>
      </c>
      <c r="HE147" t="s">
        <v>219</v>
      </c>
      <c r="HF147" t="s">
        <v>219</v>
      </c>
      <c r="HG147" t="s">
        <v>219</v>
      </c>
      <c r="HH147" t="s">
        <v>219</v>
      </c>
      <c r="HI147" t="s">
        <v>219</v>
      </c>
      <c r="HJ147">
        <v>0</v>
      </c>
    </row>
    <row r="148" spans="1:218">
      <c r="A148" t="s">
        <v>249</v>
      </c>
      <c r="B148" s="1">
        <v>43971</v>
      </c>
      <c r="C148" s="1">
        <v>44866</v>
      </c>
      <c r="D148">
        <v>0</v>
      </c>
      <c r="E148">
        <v>1</v>
      </c>
      <c r="F148">
        <v>0</v>
      </c>
      <c r="G148">
        <v>0</v>
      </c>
      <c r="H148">
        <v>0</v>
      </c>
      <c r="I148">
        <v>1</v>
      </c>
      <c r="J148">
        <v>0</v>
      </c>
      <c r="K148">
        <v>0</v>
      </c>
      <c r="L148">
        <v>0</v>
      </c>
      <c r="M148">
        <v>1</v>
      </c>
      <c r="N148">
        <v>1</v>
      </c>
      <c r="O148">
        <v>1</v>
      </c>
      <c r="P148">
        <v>0</v>
      </c>
      <c r="Q148">
        <v>0</v>
      </c>
      <c r="R148">
        <v>0</v>
      </c>
      <c r="S148">
        <v>0</v>
      </c>
      <c r="T148">
        <v>0</v>
      </c>
      <c r="U148" t="s">
        <v>219</v>
      </c>
      <c r="V148" t="s">
        <v>219</v>
      </c>
      <c r="W148" t="s">
        <v>219</v>
      </c>
      <c r="X148" t="s">
        <v>219</v>
      </c>
      <c r="Y148" t="s">
        <v>219</v>
      </c>
      <c r="Z148" t="s">
        <v>219</v>
      </c>
      <c r="AA148" t="s">
        <v>219</v>
      </c>
      <c r="AB148">
        <v>0</v>
      </c>
      <c r="AC148">
        <v>1</v>
      </c>
      <c r="AD148">
        <v>0</v>
      </c>
      <c r="AE148">
        <v>0</v>
      </c>
      <c r="AF148">
        <v>0</v>
      </c>
      <c r="AG148">
        <v>0</v>
      </c>
      <c r="AH148">
        <v>0</v>
      </c>
      <c r="AI148">
        <v>0</v>
      </c>
      <c r="AJ148">
        <v>0</v>
      </c>
      <c r="AK148">
        <v>0</v>
      </c>
      <c r="AL148">
        <v>0</v>
      </c>
      <c r="AM148">
        <v>0</v>
      </c>
      <c r="AN148">
        <v>0</v>
      </c>
      <c r="AO148">
        <v>0</v>
      </c>
      <c r="AP148">
        <v>0</v>
      </c>
      <c r="AQ148">
        <v>0</v>
      </c>
      <c r="AR148">
        <v>0</v>
      </c>
      <c r="AS148">
        <v>0</v>
      </c>
      <c r="AT148">
        <v>1</v>
      </c>
      <c r="AU148">
        <v>0</v>
      </c>
      <c r="AV148" t="s">
        <v>219</v>
      </c>
      <c r="AW148" t="s">
        <v>219</v>
      </c>
      <c r="AX148">
        <v>0</v>
      </c>
      <c r="AY148" t="s">
        <v>219</v>
      </c>
      <c r="AZ148" t="s">
        <v>219</v>
      </c>
      <c r="BA148" t="s">
        <v>219</v>
      </c>
      <c r="BB148" t="s">
        <v>219</v>
      </c>
      <c r="BC148" t="s">
        <v>219</v>
      </c>
      <c r="BD148" t="s">
        <v>219</v>
      </c>
      <c r="BE148" t="s">
        <v>219</v>
      </c>
      <c r="BF148" t="s">
        <v>219</v>
      </c>
      <c r="BG148" t="s">
        <v>219</v>
      </c>
      <c r="BH148">
        <v>1</v>
      </c>
      <c r="BI148">
        <v>0</v>
      </c>
      <c r="BJ148" t="s">
        <v>219</v>
      </c>
      <c r="BK148" t="s">
        <v>219</v>
      </c>
      <c r="BL148" t="s">
        <v>219</v>
      </c>
      <c r="BM148" t="s">
        <v>219</v>
      </c>
      <c r="BN148" t="s">
        <v>219</v>
      </c>
      <c r="BO148" t="s">
        <v>219</v>
      </c>
      <c r="BP148">
        <v>0</v>
      </c>
      <c r="BQ148">
        <v>0</v>
      </c>
      <c r="BR148" t="s">
        <v>219</v>
      </c>
      <c r="BS148" t="s">
        <v>219</v>
      </c>
      <c r="BT148" t="s">
        <v>219</v>
      </c>
      <c r="BU148" t="s">
        <v>219</v>
      </c>
      <c r="BV148" t="s">
        <v>219</v>
      </c>
      <c r="BW148" t="s">
        <v>219</v>
      </c>
      <c r="BX148" t="s">
        <v>219</v>
      </c>
      <c r="BY148" t="s">
        <v>219</v>
      </c>
      <c r="BZ148" t="s">
        <v>219</v>
      </c>
      <c r="CA148" t="s">
        <v>219</v>
      </c>
      <c r="CB148" t="s">
        <v>219</v>
      </c>
      <c r="CC148" t="s">
        <v>219</v>
      </c>
      <c r="CD148" t="s">
        <v>219</v>
      </c>
      <c r="CE148" t="s">
        <v>219</v>
      </c>
      <c r="CF148" t="s">
        <v>219</v>
      </c>
      <c r="CG148" t="s">
        <v>219</v>
      </c>
      <c r="CH148" t="s">
        <v>219</v>
      </c>
      <c r="CI148" t="s">
        <v>219</v>
      </c>
      <c r="CJ148" t="s">
        <v>219</v>
      </c>
      <c r="CK148" t="s">
        <v>219</v>
      </c>
      <c r="CL148" t="s">
        <v>219</v>
      </c>
      <c r="CM148" t="s">
        <v>219</v>
      </c>
      <c r="CN148" t="s">
        <v>219</v>
      </c>
      <c r="CO148" t="s">
        <v>219</v>
      </c>
      <c r="CP148" t="s">
        <v>219</v>
      </c>
      <c r="CQ148" t="s">
        <v>219</v>
      </c>
      <c r="CR148" t="s">
        <v>219</v>
      </c>
      <c r="CS148" t="s">
        <v>219</v>
      </c>
      <c r="CT148" t="s">
        <v>219</v>
      </c>
      <c r="CU148" t="s">
        <v>219</v>
      </c>
      <c r="CV148" t="s">
        <v>219</v>
      </c>
      <c r="CW148" t="s">
        <v>219</v>
      </c>
      <c r="CX148" t="s">
        <v>219</v>
      </c>
      <c r="CY148">
        <v>0</v>
      </c>
      <c r="CZ148">
        <v>0</v>
      </c>
      <c r="DA148" t="s">
        <v>219</v>
      </c>
      <c r="DB148" t="s">
        <v>219</v>
      </c>
      <c r="DC148" t="s">
        <v>219</v>
      </c>
      <c r="DD148" t="s">
        <v>219</v>
      </c>
      <c r="DE148" t="s">
        <v>219</v>
      </c>
      <c r="DF148" t="s">
        <v>219</v>
      </c>
      <c r="DG148" t="s">
        <v>219</v>
      </c>
      <c r="DH148">
        <v>0</v>
      </c>
      <c r="DI148">
        <v>1</v>
      </c>
      <c r="DJ148">
        <v>0</v>
      </c>
      <c r="DK148">
        <v>1</v>
      </c>
      <c r="DL148">
        <v>0</v>
      </c>
      <c r="DM148" t="s">
        <v>219</v>
      </c>
      <c r="DN148" t="s">
        <v>219</v>
      </c>
      <c r="DO148" t="s">
        <v>219</v>
      </c>
      <c r="DP148" t="s">
        <v>219</v>
      </c>
      <c r="DQ148" t="s">
        <v>219</v>
      </c>
      <c r="DR148">
        <v>0</v>
      </c>
      <c r="DS148">
        <v>0</v>
      </c>
      <c r="DT148">
        <v>0</v>
      </c>
      <c r="DU148" t="s">
        <v>219</v>
      </c>
      <c r="DV148" t="s">
        <v>219</v>
      </c>
      <c r="DW148" t="s">
        <v>219</v>
      </c>
      <c r="DX148" t="s">
        <v>219</v>
      </c>
      <c r="DY148" t="s">
        <v>219</v>
      </c>
      <c r="DZ148" t="s">
        <v>219</v>
      </c>
      <c r="EA148" t="s">
        <v>219</v>
      </c>
      <c r="EB148" t="s">
        <v>219</v>
      </c>
      <c r="EC148" t="s">
        <v>219</v>
      </c>
      <c r="ED148">
        <v>0</v>
      </c>
      <c r="EE148" t="s">
        <v>219</v>
      </c>
      <c r="EF148" t="s">
        <v>219</v>
      </c>
      <c r="EG148" t="s">
        <v>219</v>
      </c>
      <c r="EH148" t="s">
        <v>219</v>
      </c>
      <c r="EI148" t="s">
        <v>219</v>
      </c>
      <c r="EJ148">
        <v>0</v>
      </c>
      <c r="EK148" t="s">
        <v>219</v>
      </c>
      <c r="EL148" t="s">
        <v>219</v>
      </c>
      <c r="EM148" t="s">
        <v>219</v>
      </c>
      <c r="EN148" t="s">
        <v>219</v>
      </c>
      <c r="EO148" t="s">
        <v>219</v>
      </c>
      <c r="EP148">
        <v>1</v>
      </c>
      <c r="EQ148">
        <v>1</v>
      </c>
      <c r="ER148">
        <v>1</v>
      </c>
      <c r="ES148">
        <v>1</v>
      </c>
      <c r="ET148">
        <v>1</v>
      </c>
      <c r="EU148">
        <v>0</v>
      </c>
      <c r="EV148">
        <v>1</v>
      </c>
      <c r="EW148">
        <v>0</v>
      </c>
      <c r="EX148">
        <v>1</v>
      </c>
      <c r="EY148">
        <v>1</v>
      </c>
      <c r="EZ148">
        <v>0</v>
      </c>
      <c r="FA148">
        <v>0</v>
      </c>
      <c r="FB148">
        <v>0</v>
      </c>
      <c r="FC148">
        <v>1</v>
      </c>
      <c r="FD148">
        <v>0</v>
      </c>
      <c r="FE148">
        <v>1</v>
      </c>
      <c r="FF148">
        <v>0</v>
      </c>
      <c r="FG148">
        <v>0</v>
      </c>
      <c r="FH148" t="s">
        <v>219</v>
      </c>
      <c r="FI148" t="s">
        <v>219</v>
      </c>
      <c r="FJ148" t="s">
        <v>219</v>
      </c>
      <c r="FK148" t="s">
        <v>219</v>
      </c>
      <c r="FL148" t="s">
        <v>219</v>
      </c>
      <c r="FM148" t="s">
        <v>219</v>
      </c>
      <c r="FN148">
        <v>0</v>
      </c>
      <c r="FO148">
        <v>0</v>
      </c>
      <c r="FP148" t="s">
        <v>219</v>
      </c>
      <c r="FQ148" t="s">
        <v>219</v>
      </c>
      <c r="FR148" t="s">
        <v>219</v>
      </c>
      <c r="FS148" t="s">
        <v>219</v>
      </c>
      <c r="FT148" t="s">
        <v>219</v>
      </c>
      <c r="FU148" t="s">
        <v>219</v>
      </c>
      <c r="FV148" t="s">
        <v>219</v>
      </c>
      <c r="FW148" t="s">
        <v>219</v>
      </c>
      <c r="FX148" t="s">
        <v>219</v>
      </c>
      <c r="FY148">
        <v>0</v>
      </c>
      <c r="FZ148">
        <v>0</v>
      </c>
      <c r="GA148" t="s">
        <v>219</v>
      </c>
      <c r="GB148" t="s">
        <v>219</v>
      </c>
      <c r="GC148" t="s">
        <v>219</v>
      </c>
      <c r="GD148" t="s">
        <v>219</v>
      </c>
      <c r="GE148" t="s">
        <v>219</v>
      </c>
      <c r="GF148" t="s">
        <v>219</v>
      </c>
      <c r="GG148" t="s">
        <v>219</v>
      </c>
      <c r="GH148" t="s">
        <v>219</v>
      </c>
      <c r="GI148" t="s">
        <v>219</v>
      </c>
      <c r="GJ148" t="s">
        <v>219</v>
      </c>
      <c r="GK148" t="s">
        <v>219</v>
      </c>
      <c r="GL148" t="s">
        <v>219</v>
      </c>
      <c r="GM148" t="s">
        <v>219</v>
      </c>
      <c r="GN148" t="s">
        <v>219</v>
      </c>
      <c r="GO148" t="s">
        <v>219</v>
      </c>
      <c r="GP148" t="s">
        <v>219</v>
      </c>
      <c r="GQ148" t="s">
        <v>219</v>
      </c>
      <c r="GR148" t="s">
        <v>219</v>
      </c>
      <c r="GS148" t="s">
        <v>219</v>
      </c>
      <c r="GT148" t="s">
        <v>219</v>
      </c>
      <c r="GU148" t="s">
        <v>219</v>
      </c>
      <c r="GV148" t="s">
        <v>219</v>
      </c>
      <c r="GW148" t="s">
        <v>219</v>
      </c>
      <c r="GX148" t="s">
        <v>219</v>
      </c>
      <c r="GY148" t="s">
        <v>219</v>
      </c>
      <c r="GZ148" t="s">
        <v>219</v>
      </c>
      <c r="HA148" t="s">
        <v>219</v>
      </c>
      <c r="HB148" t="s">
        <v>219</v>
      </c>
      <c r="HC148" t="s">
        <v>219</v>
      </c>
      <c r="HD148" t="s">
        <v>219</v>
      </c>
      <c r="HE148" t="s">
        <v>219</v>
      </c>
      <c r="HF148" t="s">
        <v>219</v>
      </c>
      <c r="HG148" t="s">
        <v>219</v>
      </c>
      <c r="HH148" t="s">
        <v>219</v>
      </c>
      <c r="HI148" t="s">
        <v>219</v>
      </c>
      <c r="HJ148">
        <v>0</v>
      </c>
    </row>
    <row r="149" spans="1:218">
      <c r="A149" t="s">
        <v>250</v>
      </c>
      <c r="B149" s="1">
        <v>43678</v>
      </c>
      <c r="C149" s="1">
        <v>43923</v>
      </c>
      <c r="D149">
        <v>0</v>
      </c>
      <c r="E149">
        <v>0</v>
      </c>
      <c r="F149">
        <v>0</v>
      </c>
      <c r="G149">
        <v>0</v>
      </c>
      <c r="H149">
        <v>0</v>
      </c>
      <c r="I149">
        <v>0</v>
      </c>
      <c r="J149">
        <v>1</v>
      </c>
      <c r="K149">
        <v>0</v>
      </c>
      <c r="L149">
        <v>0</v>
      </c>
      <c r="M149">
        <v>1</v>
      </c>
      <c r="N149">
        <v>1</v>
      </c>
      <c r="O149">
        <v>1</v>
      </c>
      <c r="P149">
        <v>0</v>
      </c>
      <c r="Q149">
        <v>0</v>
      </c>
      <c r="R149">
        <v>0</v>
      </c>
      <c r="S149">
        <v>0</v>
      </c>
      <c r="T149">
        <v>0</v>
      </c>
      <c r="U149" t="s">
        <v>219</v>
      </c>
      <c r="V149" t="s">
        <v>219</v>
      </c>
      <c r="W149" t="s">
        <v>219</v>
      </c>
      <c r="X149" t="s">
        <v>219</v>
      </c>
      <c r="Y149" t="s">
        <v>219</v>
      </c>
      <c r="Z149" t="s">
        <v>219</v>
      </c>
      <c r="AA149" t="s">
        <v>219</v>
      </c>
      <c r="AB149">
        <v>0</v>
      </c>
      <c r="AC149">
        <v>0</v>
      </c>
      <c r="AD149" t="s">
        <v>219</v>
      </c>
      <c r="AE149" t="s">
        <v>219</v>
      </c>
      <c r="AF149" t="s">
        <v>219</v>
      </c>
      <c r="AG149" t="s">
        <v>219</v>
      </c>
      <c r="AH149" t="s">
        <v>219</v>
      </c>
      <c r="AI149" t="s">
        <v>219</v>
      </c>
      <c r="AJ149" t="s">
        <v>219</v>
      </c>
      <c r="AK149" t="s">
        <v>219</v>
      </c>
      <c r="AL149" t="s">
        <v>219</v>
      </c>
      <c r="AM149" t="s">
        <v>219</v>
      </c>
      <c r="AN149" t="s">
        <v>219</v>
      </c>
      <c r="AO149" t="s">
        <v>219</v>
      </c>
      <c r="AP149" t="s">
        <v>219</v>
      </c>
      <c r="AQ149" t="s">
        <v>219</v>
      </c>
      <c r="AR149" t="s">
        <v>219</v>
      </c>
      <c r="AS149" t="s">
        <v>219</v>
      </c>
      <c r="AT149" t="s">
        <v>219</v>
      </c>
      <c r="AU149" t="s">
        <v>219</v>
      </c>
      <c r="AV149" t="s">
        <v>219</v>
      </c>
      <c r="AW149" t="s">
        <v>219</v>
      </c>
      <c r="AX149" t="s">
        <v>219</v>
      </c>
      <c r="AY149" t="s">
        <v>219</v>
      </c>
      <c r="AZ149" t="s">
        <v>219</v>
      </c>
      <c r="BA149" t="s">
        <v>219</v>
      </c>
      <c r="BB149" t="s">
        <v>219</v>
      </c>
      <c r="BC149" t="s">
        <v>219</v>
      </c>
      <c r="BD149" t="s">
        <v>219</v>
      </c>
      <c r="BE149" t="s">
        <v>219</v>
      </c>
      <c r="BF149" t="s">
        <v>219</v>
      </c>
      <c r="BG149" t="s">
        <v>219</v>
      </c>
      <c r="BH149">
        <v>0</v>
      </c>
      <c r="BI149">
        <v>0</v>
      </c>
      <c r="BJ149" t="s">
        <v>219</v>
      </c>
      <c r="BK149" t="s">
        <v>219</v>
      </c>
      <c r="BL149" t="s">
        <v>219</v>
      </c>
      <c r="BM149" t="s">
        <v>219</v>
      </c>
      <c r="BN149" t="s">
        <v>219</v>
      </c>
      <c r="BO149" t="s">
        <v>219</v>
      </c>
      <c r="BP149">
        <v>0</v>
      </c>
      <c r="BQ149">
        <v>0</v>
      </c>
      <c r="BR149" t="s">
        <v>219</v>
      </c>
      <c r="BS149" t="s">
        <v>219</v>
      </c>
      <c r="BT149" t="s">
        <v>219</v>
      </c>
      <c r="BU149" t="s">
        <v>219</v>
      </c>
      <c r="BV149" t="s">
        <v>219</v>
      </c>
      <c r="BW149" t="s">
        <v>219</v>
      </c>
      <c r="BX149" t="s">
        <v>219</v>
      </c>
      <c r="BY149" t="s">
        <v>219</v>
      </c>
      <c r="BZ149" t="s">
        <v>219</v>
      </c>
      <c r="CA149" t="s">
        <v>219</v>
      </c>
      <c r="CB149" t="s">
        <v>219</v>
      </c>
      <c r="CC149" t="s">
        <v>219</v>
      </c>
      <c r="CD149" t="s">
        <v>219</v>
      </c>
      <c r="CE149" t="s">
        <v>219</v>
      </c>
      <c r="CF149" t="s">
        <v>219</v>
      </c>
      <c r="CG149" t="s">
        <v>219</v>
      </c>
      <c r="CH149" t="s">
        <v>219</v>
      </c>
      <c r="CI149" t="s">
        <v>219</v>
      </c>
      <c r="CJ149" t="s">
        <v>219</v>
      </c>
      <c r="CK149" t="s">
        <v>219</v>
      </c>
      <c r="CL149" t="s">
        <v>219</v>
      </c>
      <c r="CM149" t="s">
        <v>219</v>
      </c>
      <c r="CN149" t="s">
        <v>219</v>
      </c>
      <c r="CO149" t="s">
        <v>219</v>
      </c>
      <c r="CP149" t="s">
        <v>219</v>
      </c>
      <c r="CQ149" t="s">
        <v>219</v>
      </c>
      <c r="CR149" t="s">
        <v>219</v>
      </c>
      <c r="CS149" t="s">
        <v>219</v>
      </c>
      <c r="CT149" t="s">
        <v>219</v>
      </c>
      <c r="CU149" t="s">
        <v>219</v>
      </c>
      <c r="CV149" t="s">
        <v>219</v>
      </c>
      <c r="CW149" t="s">
        <v>219</v>
      </c>
      <c r="CX149" t="s">
        <v>219</v>
      </c>
      <c r="CY149">
        <v>0</v>
      </c>
      <c r="CZ149">
        <v>0</v>
      </c>
      <c r="DA149" t="s">
        <v>219</v>
      </c>
      <c r="DB149" t="s">
        <v>219</v>
      </c>
      <c r="DC149" t="s">
        <v>219</v>
      </c>
      <c r="DD149" t="s">
        <v>219</v>
      </c>
      <c r="DE149" t="s">
        <v>219</v>
      </c>
      <c r="DF149" t="s">
        <v>219</v>
      </c>
      <c r="DG149" t="s">
        <v>219</v>
      </c>
      <c r="DH149">
        <v>0</v>
      </c>
      <c r="DI149">
        <v>0</v>
      </c>
      <c r="DJ149" t="s">
        <v>219</v>
      </c>
      <c r="DK149" t="s">
        <v>219</v>
      </c>
      <c r="DL149" t="s">
        <v>219</v>
      </c>
      <c r="DM149" t="s">
        <v>219</v>
      </c>
      <c r="DN149" t="s">
        <v>219</v>
      </c>
      <c r="DO149" t="s">
        <v>219</v>
      </c>
      <c r="DP149" t="s">
        <v>219</v>
      </c>
      <c r="DQ149" t="s">
        <v>219</v>
      </c>
      <c r="DR149" t="s">
        <v>219</v>
      </c>
      <c r="DS149">
        <v>0</v>
      </c>
      <c r="DT149">
        <v>1</v>
      </c>
      <c r="DU149">
        <v>0</v>
      </c>
      <c r="DV149">
        <v>1</v>
      </c>
      <c r="DW149">
        <v>0</v>
      </c>
      <c r="DX149">
        <v>0</v>
      </c>
      <c r="DY149">
        <v>1</v>
      </c>
      <c r="DZ149">
        <v>0</v>
      </c>
      <c r="EA149">
        <v>0</v>
      </c>
      <c r="EB149">
        <v>0</v>
      </c>
      <c r="EC149">
        <v>1</v>
      </c>
      <c r="ED149">
        <v>0</v>
      </c>
      <c r="EE149" t="s">
        <v>219</v>
      </c>
      <c r="EF149" t="s">
        <v>219</v>
      </c>
      <c r="EG149" t="s">
        <v>219</v>
      </c>
      <c r="EH149" t="s">
        <v>219</v>
      </c>
      <c r="EI149" t="s">
        <v>219</v>
      </c>
      <c r="EJ149">
        <v>0</v>
      </c>
      <c r="EK149" t="s">
        <v>219</v>
      </c>
      <c r="EL149" t="s">
        <v>219</v>
      </c>
      <c r="EM149" t="s">
        <v>219</v>
      </c>
      <c r="EN149" t="s">
        <v>219</v>
      </c>
      <c r="EO149" t="s">
        <v>219</v>
      </c>
      <c r="EP149">
        <v>1</v>
      </c>
      <c r="EQ149">
        <v>0</v>
      </c>
      <c r="ER149">
        <v>1</v>
      </c>
      <c r="ES149">
        <v>0</v>
      </c>
      <c r="ET149">
        <v>1</v>
      </c>
      <c r="EU149">
        <v>0</v>
      </c>
      <c r="EV149">
        <v>1</v>
      </c>
      <c r="EW149">
        <v>0</v>
      </c>
      <c r="EX149">
        <v>1</v>
      </c>
      <c r="EY149">
        <v>1</v>
      </c>
      <c r="EZ149">
        <v>1</v>
      </c>
      <c r="FA149">
        <v>0</v>
      </c>
      <c r="FB149">
        <v>0</v>
      </c>
      <c r="FC149">
        <v>1</v>
      </c>
      <c r="FD149">
        <v>1</v>
      </c>
      <c r="FE149">
        <v>1</v>
      </c>
      <c r="FF149">
        <v>1</v>
      </c>
      <c r="FG149">
        <v>0</v>
      </c>
      <c r="FH149" t="s">
        <v>219</v>
      </c>
      <c r="FI149" t="s">
        <v>219</v>
      </c>
      <c r="FJ149" t="s">
        <v>219</v>
      </c>
      <c r="FK149" t="s">
        <v>219</v>
      </c>
      <c r="FL149" t="s">
        <v>219</v>
      </c>
      <c r="FM149" t="s">
        <v>219</v>
      </c>
      <c r="FN149">
        <v>0</v>
      </c>
      <c r="FO149">
        <v>0</v>
      </c>
      <c r="FP149" t="s">
        <v>219</v>
      </c>
      <c r="FQ149" t="s">
        <v>219</v>
      </c>
      <c r="FR149" t="s">
        <v>219</v>
      </c>
      <c r="FS149" t="s">
        <v>219</v>
      </c>
      <c r="FT149" t="s">
        <v>219</v>
      </c>
      <c r="FU149" t="s">
        <v>219</v>
      </c>
      <c r="FV149" t="s">
        <v>219</v>
      </c>
      <c r="FW149" t="s">
        <v>219</v>
      </c>
      <c r="FX149" t="s">
        <v>219</v>
      </c>
      <c r="FY149">
        <v>0</v>
      </c>
      <c r="FZ149">
        <v>0</v>
      </c>
      <c r="GA149" t="s">
        <v>219</v>
      </c>
      <c r="GB149" t="s">
        <v>219</v>
      </c>
      <c r="GC149" t="s">
        <v>219</v>
      </c>
      <c r="GD149" t="s">
        <v>219</v>
      </c>
      <c r="GE149" t="s">
        <v>219</v>
      </c>
      <c r="GF149" t="s">
        <v>219</v>
      </c>
      <c r="GG149" t="s">
        <v>219</v>
      </c>
      <c r="GH149" t="s">
        <v>219</v>
      </c>
      <c r="GI149" t="s">
        <v>219</v>
      </c>
      <c r="GJ149" t="s">
        <v>219</v>
      </c>
      <c r="GK149" t="s">
        <v>219</v>
      </c>
      <c r="GL149" t="s">
        <v>219</v>
      </c>
      <c r="GM149" t="s">
        <v>219</v>
      </c>
      <c r="GN149" t="s">
        <v>219</v>
      </c>
      <c r="GO149" t="s">
        <v>219</v>
      </c>
      <c r="GP149" t="s">
        <v>219</v>
      </c>
      <c r="GQ149" t="s">
        <v>219</v>
      </c>
      <c r="GR149" t="s">
        <v>219</v>
      </c>
      <c r="GS149" t="s">
        <v>219</v>
      </c>
      <c r="GT149" t="s">
        <v>219</v>
      </c>
      <c r="GU149" t="s">
        <v>219</v>
      </c>
      <c r="GV149" t="s">
        <v>219</v>
      </c>
      <c r="GW149" t="s">
        <v>219</v>
      </c>
      <c r="GX149" t="s">
        <v>219</v>
      </c>
      <c r="GY149" t="s">
        <v>219</v>
      </c>
      <c r="GZ149" t="s">
        <v>219</v>
      </c>
      <c r="HA149" t="s">
        <v>219</v>
      </c>
      <c r="HB149" t="s">
        <v>219</v>
      </c>
      <c r="HC149" t="s">
        <v>219</v>
      </c>
      <c r="HD149" t="s">
        <v>219</v>
      </c>
      <c r="HE149" t="s">
        <v>219</v>
      </c>
      <c r="HF149" t="s">
        <v>219</v>
      </c>
      <c r="HG149" t="s">
        <v>219</v>
      </c>
      <c r="HH149" t="s">
        <v>219</v>
      </c>
      <c r="HI149" t="s">
        <v>219</v>
      </c>
      <c r="HJ149">
        <v>0</v>
      </c>
    </row>
    <row r="150" spans="1:218">
      <c r="A150" t="s">
        <v>250</v>
      </c>
      <c r="B150" s="1">
        <v>43924</v>
      </c>
      <c r="C150" s="1">
        <v>44328</v>
      </c>
      <c r="D150">
        <v>0</v>
      </c>
      <c r="E150">
        <v>0</v>
      </c>
      <c r="F150">
        <v>0</v>
      </c>
      <c r="G150">
        <v>0</v>
      </c>
      <c r="H150">
        <v>0</v>
      </c>
      <c r="I150">
        <v>0</v>
      </c>
      <c r="J150">
        <v>1</v>
      </c>
      <c r="K150">
        <v>0</v>
      </c>
      <c r="L150">
        <v>0</v>
      </c>
      <c r="M150">
        <v>1</v>
      </c>
      <c r="N150">
        <v>1</v>
      </c>
      <c r="O150">
        <v>1</v>
      </c>
      <c r="P150">
        <v>0</v>
      </c>
      <c r="Q150">
        <v>0</v>
      </c>
      <c r="R150">
        <v>0</v>
      </c>
      <c r="S150">
        <v>0</v>
      </c>
      <c r="T150">
        <v>0</v>
      </c>
      <c r="U150" t="s">
        <v>219</v>
      </c>
      <c r="V150" t="s">
        <v>219</v>
      </c>
      <c r="W150" t="s">
        <v>219</v>
      </c>
      <c r="X150" t="s">
        <v>219</v>
      </c>
      <c r="Y150" t="s">
        <v>219</v>
      </c>
      <c r="Z150" t="s">
        <v>219</v>
      </c>
      <c r="AA150" t="s">
        <v>219</v>
      </c>
      <c r="AB150">
        <v>0</v>
      </c>
      <c r="AC150">
        <v>0</v>
      </c>
      <c r="AD150" t="s">
        <v>219</v>
      </c>
      <c r="AE150" t="s">
        <v>219</v>
      </c>
      <c r="AF150" t="s">
        <v>219</v>
      </c>
      <c r="AG150" t="s">
        <v>219</v>
      </c>
      <c r="AH150" t="s">
        <v>219</v>
      </c>
      <c r="AI150" t="s">
        <v>219</v>
      </c>
      <c r="AJ150" t="s">
        <v>219</v>
      </c>
      <c r="AK150" t="s">
        <v>219</v>
      </c>
      <c r="AL150" t="s">
        <v>219</v>
      </c>
      <c r="AM150" t="s">
        <v>219</v>
      </c>
      <c r="AN150" t="s">
        <v>219</v>
      </c>
      <c r="AO150" t="s">
        <v>219</v>
      </c>
      <c r="AP150" t="s">
        <v>219</v>
      </c>
      <c r="AQ150" t="s">
        <v>219</v>
      </c>
      <c r="AR150" t="s">
        <v>219</v>
      </c>
      <c r="AS150" t="s">
        <v>219</v>
      </c>
      <c r="AT150" t="s">
        <v>219</v>
      </c>
      <c r="AU150" t="s">
        <v>219</v>
      </c>
      <c r="AV150" t="s">
        <v>219</v>
      </c>
      <c r="AW150" t="s">
        <v>219</v>
      </c>
      <c r="AX150" t="s">
        <v>219</v>
      </c>
      <c r="AY150" t="s">
        <v>219</v>
      </c>
      <c r="AZ150" t="s">
        <v>219</v>
      </c>
      <c r="BA150" t="s">
        <v>219</v>
      </c>
      <c r="BB150" t="s">
        <v>219</v>
      </c>
      <c r="BC150" t="s">
        <v>219</v>
      </c>
      <c r="BD150" t="s">
        <v>219</v>
      </c>
      <c r="BE150" t="s">
        <v>219</v>
      </c>
      <c r="BF150" t="s">
        <v>219</v>
      </c>
      <c r="BG150" t="s">
        <v>219</v>
      </c>
      <c r="BH150">
        <v>0</v>
      </c>
      <c r="BI150">
        <v>0</v>
      </c>
      <c r="BJ150" t="s">
        <v>219</v>
      </c>
      <c r="BK150" t="s">
        <v>219</v>
      </c>
      <c r="BL150" t="s">
        <v>219</v>
      </c>
      <c r="BM150" t="s">
        <v>219</v>
      </c>
      <c r="BN150" t="s">
        <v>219</v>
      </c>
      <c r="BO150" t="s">
        <v>219</v>
      </c>
      <c r="BP150">
        <v>0</v>
      </c>
      <c r="BQ150">
        <v>0</v>
      </c>
      <c r="BR150" t="s">
        <v>219</v>
      </c>
      <c r="BS150" t="s">
        <v>219</v>
      </c>
      <c r="BT150" t="s">
        <v>219</v>
      </c>
      <c r="BU150" t="s">
        <v>219</v>
      </c>
      <c r="BV150" t="s">
        <v>219</v>
      </c>
      <c r="BW150" t="s">
        <v>219</v>
      </c>
      <c r="BX150" t="s">
        <v>219</v>
      </c>
      <c r="BY150" t="s">
        <v>219</v>
      </c>
      <c r="BZ150" t="s">
        <v>219</v>
      </c>
      <c r="CA150" t="s">
        <v>219</v>
      </c>
      <c r="CB150" t="s">
        <v>219</v>
      </c>
      <c r="CC150" t="s">
        <v>219</v>
      </c>
      <c r="CD150" t="s">
        <v>219</v>
      </c>
      <c r="CE150" t="s">
        <v>219</v>
      </c>
      <c r="CF150" t="s">
        <v>219</v>
      </c>
      <c r="CG150" t="s">
        <v>219</v>
      </c>
      <c r="CH150" t="s">
        <v>219</v>
      </c>
      <c r="CI150" t="s">
        <v>219</v>
      </c>
      <c r="CJ150" t="s">
        <v>219</v>
      </c>
      <c r="CK150" t="s">
        <v>219</v>
      </c>
      <c r="CL150" t="s">
        <v>219</v>
      </c>
      <c r="CM150" t="s">
        <v>219</v>
      </c>
      <c r="CN150" t="s">
        <v>219</v>
      </c>
      <c r="CO150" t="s">
        <v>219</v>
      </c>
      <c r="CP150" t="s">
        <v>219</v>
      </c>
      <c r="CQ150" t="s">
        <v>219</v>
      </c>
      <c r="CR150" t="s">
        <v>219</v>
      </c>
      <c r="CS150" t="s">
        <v>219</v>
      </c>
      <c r="CT150" t="s">
        <v>219</v>
      </c>
      <c r="CU150" t="s">
        <v>219</v>
      </c>
      <c r="CV150" t="s">
        <v>219</v>
      </c>
      <c r="CW150" t="s">
        <v>219</v>
      </c>
      <c r="CX150" t="s">
        <v>219</v>
      </c>
      <c r="CY150">
        <v>0</v>
      </c>
      <c r="CZ150">
        <v>0</v>
      </c>
      <c r="DA150" t="s">
        <v>219</v>
      </c>
      <c r="DB150" t="s">
        <v>219</v>
      </c>
      <c r="DC150" t="s">
        <v>219</v>
      </c>
      <c r="DD150" t="s">
        <v>219</v>
      </c>
      <c r="DE150" t="s">
        <v>219</v>
      </c>
      <c r="DF150" t="s">
        <v>219</v>
      </c>
      <c r="DG150" t="s">
        <v>219</v>
      </c>
      <c r="DH150">
        <v>0</v>
      </c>
      <c r="DI150">
        <v>0</v>
      </c>
      <c r="DJ150" t="s">
        <v>219</v>
      </c>
      <c r="DK150" t="s">
        <v>219</v>
      </c>
      <c r="DL150" t="s">
        <v>219</v>
      </c>
      <c r="DM150" t="s">
        <v>219</v>
      </c>
      <c r="DN150" t="s">
        <v>219</v>
      </c>
      <c r="DO150" t="s">
        <v>219</v>
      </c>
      <c r="DP150" t="s">
        <v>219</v>
      </c>
      <c r="DQ150" t="s">
        <v>219</v>
      </c>
      <c r="DR150" t="s">
        <v>219</v>
      </c>
      <c r="DS150">
        <v>0</v>
      </c>
      <c r="DT150">
        <v>1</v>
      </c>
      <c r="DU150">
        <v>0</v>
      </c>
      <c r="DV150">
        <v>1</v>
      </c>
      <c r="DW150">
        <v>0</v>
      </c>
      <c r="DX150">
        <v>0</v>
      </c>
      <c r="DY150">
        <v>1</v>
      </c>
      <c r="DZ150">
        <v>0</v>
      </c>
      <c r="EA150">
        <v>0</v>
      </c>
      <c r="EB150">
        <v>0</v>
      </c>
      <c r="EC150">
        <v>1</v>
      </c>
      <c r="ED150">
        <v>0</v>
      </c>
      <c r="EE150" t="s">
        <v>219</v>
      </c>
      <c r="EF150" t="s">
        <v>219</v>
      </c>
      <c r="EG150" t="s">
        <v>219</v>
      </c>
      <c r="EH150" t="s">
        <v>219</v>
      </c>
      <c r="EI150" t="s">
        <v>219</v>
      </c>
      <c r="EJ150">
        <v>0</v>
      </c>
      <c r="EK150" t="s">
        <v>219</v>
      </c>
      <c r="EL150" t="s">
        <v>219</v>
      </c>
      <c r="EM150" t="s">
        <v>219</v>
      </c>
      <c r="EN150" t="s">
        <v>219</v>
      </c>
      <c r="EO150" t="s">
        <v>219</v>
      </c>
      <c r="EP150">
        <v>1</v>
      </c>
      <c r="EQ150">
        <v>0</v>
      </c>
      <c r="ER150">
        <v>1</v>
      </c>
      <c r="ES150">
        <v>0</v>
      </c>
      <c r="ET150">
        <v>1</v>
      </c>
      <c r="EU150">
        <v>0</v>
      </c>
      <c r="EV150">
        <v>1</v>
      </c>
      <c r="EW150">
        <v>0</v>
      </c>
      <c r="EX150">
        <v>1</v>
      </c>
      <c r="EY150">
        <v>1</v>
      </c>
      <c r="EZ150">
        <v>1</v>
      </c>
      <c r="FA150">
        <v>0</v>
      </c>
      <c r="FB150">
        <v>0</v>
      </c>
      <c r="FC150">
        <v>1</v>
      </c>
      <c r="FD150">
        <v>1</v>
      </c>
      <c r="FE150">
        <v>1</v>
      </c>
      <c r="FF150">
        <v>1</v>
      </c>
      <c r="FG150">
        <v>0</v>
      </c>
      <c r="FH150" t="s">
        <v>219</v>
      </c>
      <c r="FI150" t="s">
        <v>219</v>
      </c>
      <c r="FJ150" t="s">
        <v>219</v>
      </c>
      <c r="FK150" t="s">
        <v>219</v>
      </c>
      <c r="FL150" t="s">
        <v>219</v>
      </c>
      <c r="FM150" t="s">
        <v>219</v>
      </c>
      <c r="FN150">
        <v>0</v>
      </c>
      <c r="FO150">
        <v>0</v>
      </c>
      <c r="FP150" t="s">
        <v>219</v>
      </c>
      <c r="FQ150" t="s">
        <v>219</v>
      </c>
      <c r="FR150" t="s">
        <v>219</v>
      </c>
      <c r="FS150" t="s">
        <v>219</v>
      </c>
      <c r="FT150" t="s">
        <v>219</v>
      </c>
      <c r="FU150" t="s">
        <v>219</v>
      </c>
      <c r="FV150" t="s">
        <v>219</v>
      </c>
      <c r="FW150" t="s">
        <v>219</v>
      </c>
      <c r="FX150" t="s">
        <v>219</v>
      </c>
      <c r="FY150">
        <v>0</v>
      </c>
      <c r="FZ150">
        <v>0</v>
      </c>
      <c r="GA150" t="s">
        <v>219</v>
      </c>
      <c r="GB150" t="s">
        <v>219</v>
      </c>
      <c r="GC150" t="s">
        <v>219</v>
      </c>
      <c r="GD150" t="s">
        <v>219</v>
      </c>
      <c r="GE150" t="s">
        <v>219</v>
      </c>
      <c r="GF150" t="s">
        <v>219</v>
      </c>
      <c r="GG150" t="s">
        <v>219</v>
      </c>
      <c r="GH150" t="s">
        <v>219</v>
      </c>
      <c r="GI150" t="s">
        <v>219</v>
      </c>
      <c r="GJ150" t="s">
        <v>219</v>
      </c>
      <c r="GK150" t="s">
        <v>219</v>
      </c>
      <c r="GL150" t="s">
        <v>219</v>
      </c>
      <c r="GM150" t="s">
        <v>219</v>
      </c>
      <c r="GN150" t="s">
        <v>219</v>
      </c>
      <c r="GO150" t="s">
        <v>219</v>
      </c>
      <c r="GP150" t="s">
        <v>219</v>
      </c>
      <c r="GQ150" t="s">
        <v>219</v>
      </c>
      <c r="GR150" t="s">
        <v>219</v>
      </c>
      <c r="GS150" t="s">
        <v>219</v>
      </c>
      <c r="GT150" t="s">
        <v>219</v>
      </c>
      <c r="GU150" t="s">
        <v>219</v>
      </c>
      <c r="GV150" t="s">
        <v>219</v>
      </c>
      <c r="GW150" t="s">
        <v>219</v>
      </c>
      <c r="GX150" t="s">
        <v>219</v>
      </c>
      <c r="GY150" t="s">
        <v>219</v>
      </c>
      <c r="GZ150" t="s">
        <v>219</v>
      </c>
      <c r="HA150" t="s">
        <v>219</v>
      </c>
      <c r="HB150" t="s">
        <v>219</v>
      </c>
      <c r="HC150" t="s">
        <v>219</v>
      </c>
      <c r="HD150" t="s">
        <v>219</v>
      </c>
      <c r="HE150" t="s">
        <v>219</v>
      </c>
      <c r="HF150" t="s">
        <v>219</v>
      </c>
      <c r="HG150" t="s">
        <v>219</v>
      </c>
      <c r="HH150" t="s">
        <v>219</v>
      </c>
      <c r="HI150" t="s">
        <v>219</v>
      </c>
      <c r="HJ150">
        <v>0</v>
      </c>
    </row>
    <row r="151" spans="1:218">
      <c r="A151" t="s">
        <v>250</v>
      </c>
      <c r="B151" s="1">
        <v>44329</v>
      </c>
      <c r="C151" s="1">
        <v>44500</v>
      </c>
      <c r="D151">
        <v>0</v>
      </c>
      <c r="E151">
        <v>0</v>
      </c>
      <c r="F151">
        <v>0</v>
      </c>
      <c r="G151">
        <v>0</v>
      </c>
      <c r="H151">
        <v>0</v>
      </c>
      <c r="I151">
        <v>0</v>
      </c>
      <c r="J151">
        <v>1</v>
      </c>
      <c r="K151">
        <v>0</v>
      </c>
      <c r="L151">
        <v>0</v>
      </c>
      <c r="M151">
        <v>1</v>
      </c>
      <c r="N151">
        <v>1</v>
      </c>
      <c r="O151">
        <v>1</v>
      </c>
      <c r="P151">
        <v>0</v>
      </c>
      <c r="Q151">
        <v>0</v>
      </c>
      <c r="R151">
        <v>0</v>
      </c>
      <c r="S151">
        <v>0</v>
      </c>
      <c r="T151">
        <v>0</v>
      </c>
      <c r="U151" t="s">
        <v>219</v>
      </c>
      <c r="V151" t="s">
        <v>219</v>
      </c>
      <c r="W151" t="s">
        <v>219</v>
      </c>
      <c r="X151" t="s">
        <v>219</v>
      </c>
      <c r="Y151" t="s">
        <v>219</v>
      </c>
      <c r="Z151" t="s">
        <v>219</v>
      </c>
      <c r="AA151" t="s">
        <v>219</v>
      </c>
      <c r="AB151">
        <v>0</v>
      </c>
      <c r="AC151">
        <v>0</v>
      </c>
      <c r="AD151" t="s">
        <v>219</v>
      </c>
      <c r="AE151" t="s">
        <v>219</v>
      </c>
      <c r="AF151" t="s">
        <v>219</v>
      </c>
      <c r="AG151" t="s">
        <v>219</v>
      </c>
      <c r="AH151" t="s">
        <v>219</v>
      </c>
      <c r="AI151" t="s">
        <v>219</v>
      </c>
      <c r="AJ151" t="s">
        <v>219</v>
      </c>
      <c r="AK151" t="s">
        <v>219</v>
      </c>
      <c r="AL151" t="s">
        <v>219</v>
      </c>
      <c r="AM151" t="s">
        <v>219</v>
      </c>
      <c r="AN151" t="s">
        <v>219</v>
      </c>
      <c r="AO151" t="s">
        <v>219</v>
      </c>
      <c r="AP151" t="s">
        <v>219</v>
      </c>
      <c r="AQ151" t="s">
        <v>219</v>
      </c>
      <c r="AR151" t="s">
        <v>219</v>
      </c>
      <c r="AS151" t="s">
        <v>219</v>
      </c>
      <c r="AT151" t="s">
        <v>219</v>
      </c>
      <c r="AU151" t="s">
        <v>219</v>
      </c>
      <c r="AV151" t="s">
        <v>219</v>
      </c>
      <c r="AW151" t="s">
        <v>219</v>
      </c>
      <c r="AX151" t="s">
        <v>219</v>
      </c>
      <c r="AY151" t="s">
        <v>219</v>
      </c>
      <c r="AZ151" t="s">
        <v>219</v>
      </c>
      <c r="BA151" t="s">
        <v>219</v>
      </c>
      <c r="BB151" t="s">
        <v>219</v>
      </c>
      <c r="BC151" t="s">
        <v>219</v>
      </c>
      <c r="BD151" t="s">
        <v>219</v>
      </c>
      <c r="BE151" t="s">
        <v>219</v>
      </c>
      <c r="BF151" t="s">
        <v>219</v>
      </c>
      <c r="BG151" t="s">
        <v>219</v>
      </c>
      <c r="BH151">
        <v>0</v>
      </c>
      <c r="BI151">
        <v>0</v>
      </c>
      <c r="BJ151" t="s">
        <v>219</v>
      </c>
      <c r="BK151" t="s">
        <v>219</v>
      </c>
      <c r="BL151" t="s">
        <v>219</v>
      </c>
      <c r="BM151" t="s">
        <v>219</v>
      </c>
      <c r="BN151" t="s">
        <v>219</v>
      </c>
      <c r="BO151" t="s">
        <v>219</v>
      </c>
      <c r="BP151">
        <v>0</v>
      </c>
      <c r="BQ151">
        <v>0</v>
      </c>
      <c r="BR151" t="s">
        <v>219</v>
      </c>
      <c r="BS151" t="s">
        <v>219</v>
      </c>
      <c r="BT151" t="s">
        <v>219</v>
      </c>
      <c r="BU151" t="s">
        <v>219</v>
      </c>
      <c r="BV151" t="s">
        <v>219</v>
      </c>
      <c r="BW151" t="s">
        <v>219</v>
      </c>
      <c r="BX151" t="s">
        <v>219</v>
      </c>
      <c r="BY151" t="s">
        <v>219</v>
      </c>
      <c r="BZ151" t="s">
        <v>219</v>
      </c>
      <c r="CA151" t="s">
        <v>219</v>
      </c>
      <c r="CB151" t="s">
        <v>219</v>
      </c>
      <c r="CC151" t="s">
        <v>219</v>
      </c>
      <c r="CD151" t="s">
        <v>219</v>
      </c>
      <c r="CE151" t="s">
        <v>219</v>
      </c>
      <c r="CF151" t="s">
        <v>219</v>
      </c>
      <c r="CG151" t="s">
        <v>219</v>
      </c>
      <c r="CH151" t="s">
        <v>219</v>
      </c>
      <c r="CI151" t="s">
        <v>219</v>
      </c>
      <c r="CJ151" t="s">
        <v>219</v>
      </c>
      <c r="CK151" t="s">
        <v>219</v>
      </c>
      <c r="CL151" t="s">
        <v>219</v>
      </c>
      <c r="CM151" t="s">
        <v>219</v>
      </c>
      <c r="CN151" t="s">
        <v>219</v>
      </c>
      <c r="CO151" t="s">
        <v>219</v>
      </c>
      <c r="CP151" t="s">
        <v>219</v>
      </c>
      <c r="CQ151" t="s">
        <v>219</v>
      </c>
      <c r="CR151" t="s">
        <v>219</v>
      </c>
      <c r="CS151" t="s">
        <v>219</v>
      </c>
      <c r="CT151" t="s">
        <v>219</v>
      </c>
      <c r="CU151" t="s">
        <v>219</v>
      </c>
      <c r="CV151" t="s">
        <v>219</v>
      </c>
      <c r="CW151" t="s">
        <v>219</v>
      </c>
      <c r="CX151" t="s">
        <v>219</v>
      </c>
      <c r="CY151">
        <v>0</v>
      </c>
      <c r="CZ151">
        <v>0</v>
      </c>
      <c r="DA151" t="s">
        <v>219</v>
      </c>
      <c r="DB151" t="s">
        <v>219</v>
      </c>
      <c r="DC151" t="s">
        <v>219</v>
      </c>
      <c r="DD151" t="s">
        <v>219</v>
      </c>
      <c r="DE151" t="s">
        <v>219</v>
      </c>
      <c r="DF151" t="s">
        <v>219</v>
      </c>
      <c r="DG151" t="s">
        <v>219</v>
      </c>
      <c r="DH151">
        <v>0</v>
      </c>
      <c r="DI151">
        <v>0</v>
      </c>
      <c r="DJ151" t="s">
        <v>219</v>
      </c>
      <c r="DK151" t="s">
        <v>219</v>
      </c>
      <c r="DL151" t="s">
        <v>219</v>
      </c>
      <c r="DM151" t="s">
        <v>219</v>
      </c>
      <c r="DN151" t="s">
        <v>219</v>
      </c>
      <c r="DO151" t="s">
        <v>219</v>
      </c>
      <c r="DP151" t="s">
        <v>219</v>
      </c>
      <c r="DQ151" t="s">
        <v>219</v>
      </c>
      <c r="DR151" t="s">
        <v>219</v>
      </c>
      <c r="DS151">
        <v>0</v>
      </c>
      <c r="DT151">
        <v>1</v>
      </c>
      <c r="DU151">
        <v>0</v>
      </c>
      <c r="DV151">
        <v>1</v>
      </c>
      <c r="DW151">
        <v>0</v>
      </c>
      <c r="DX151">
        <v>0</v>
      </c>
      <c r="DY151">
        <v>1</v>
      </c>
      <c r="DZ151">
        <v>0</v>
      </c>
      <c r="EA151">
        <v>0</v>
      </c>
      <c r="EB151">
        <v>0</v>
      </c>
      <c r="EC151">
        <v>1</v>
      </c>
      <c r="ED151">
        <v>0</v>
      </c>
      <c r="EE151" t="s">
        <v>219</v>
      </c>
      <c r="EF151" t="s">
        <v>219</v>
      </c>
      <c r="EG151" t="s">
        <v>219</v>
      </c>
      <c r="EH151" t="s">
        <v>219</v>
      </c>
      <c r="EI151" t="s">
        <v>219</v>
      </c>
      <c r="EJ151">
        <v>0</v>
      </c>
      <c r="EK151" t="s">
        <v>219</v>
      </c>
      <c r="EL151" t="s">
        <v>219</v>
      </c>
      <c r="EM151" t="s">
        <v>219</v>
      </c>
      <c r="EN151" t="s">
        <v>219</v>
      </c>
      <c r="EO151" t="s">
        <v>219</v>
      </c>
      <c r="EP151">
        <v>1</v>
      </c>
      <c r="EQ151">
        <v>0</v>
      </c>
      <c r="ER151">
        <v>1</v>
      </c>
      <c r="ES151">
        <v>0</v>
      </c>
      <c r="ET151">
        <v>1</v>
      </c>
      <c r="EU151">
        <v>0</v>
      </c>
      <c r="EV151">
        <v>1</v>
      </c>
      <c r="EW151">
        <v>0</v>
      </c>
      <c r="EX151">
        <v>1</v>
      </c>
      <c r="EY151">
        <v>1</v>
      </c>
      <c r="EZ151">
        <v>1</v>
      </c>
      <c r="FA151">
        <v>0</v>
      </c>
      <c r="FB151">
        <v>0</v>
      </c>
      <c r="FC151">
        <v>1</v>
      </c>
      <c r="FD151">
        <v>1</v>
      </c>
      <c r="FE151">
        <v>1</v>
      </c>
      <c r="FF151">
        <v>1</v>
      </c>
      <c r="FG151">
        <v>0</v>
      </c>
      <c r="FH151" t="s">
        <v>219</v>
      </c>
      <c r="FI151" t="s">
        <v>219</v>
      </c>
      <c r="FJ151" t="s">
        <v>219</v>
      </c>
      <c r="FK151" t="s">
        <v>219</v>
      </c>
      <c r="FL151" t="s">
        <v>219</v>
      </c>
      <c r="FM151" t="s">
        <v>219</v>
      </c>
      <c r="FN151">
        <v>0</v>
      </c>
      <c r="FO151">
        <v>0</v>
      </c>
      <c r="FP151" t="s">
        <v>219</v>
      </c>
      <c r="FQ151" t="s">
        <v>219</v>
      </c>
      <c r="FR151" t="s">
        <v>219</v>
      </c>
      <c r="FS151" t="s">
        <v>219</v>
      </c>
      <c r="FT151" t="s">
        <v>219</v>
      </c>
      <c r="FU151" t="s">
        <v>219</v>
      </c>
      <c r="FV151" t="s">
        <v>219</v>
      </c>
      <c r="FW151" t="s">
        <v>219</v>
      </c>
      <c r="FX151" t="s">
        <v>219</v>
      </c>
      <c r="FY151">
        <v>0</v>
      </c>
      <c r="FZ151">
        <v>0</v>
      </c>
      <c r="GA151" t="s">
        <v>219</v>
      </c>
      <c r="GB151" t="s">
        <v>219</v>
      </c>
      <c r="GC151" t="s">
        <v>219</v>
      </c>
      <c r="GD151" t="s">
        <v>219</v>
      </c>
      <c r="GE151" t="s">
        <v>219</v>
      </c>
      <c r="GF151" t="s">
        <v>219</v>
      </c>
      <c r="GG151" t="s">
        <v>219</v>
      </c>
      <c r="GH151" t="s">
        <v>219</v>
      </c>
      <c r="GI151" t="s">
        <v>219</v>
      </c>
      <c r="GJ151" t="s">
        <v>219</v>
      </c>
      <c r="GK151" t="s">
        <v>219</v>
      </c>
      <c r="GL151" t="s">
        <v>219</v>
      </c>
      <c r="GM151" t="s">
        <v>219</v>
      </c>
      <c r="GN151" t="s">
        <v>219</v>
      </c>
      <c r="GO151" t="s">
        <v>219</v>
      </c>
      <c r="GP151" t="s">
        <v>219</v>
      </c>
      <c r="GQ151" t="s">
        <v>219</v>
      </c>
      <c r="GR151" t="s">
        <v>219</v>
      </c>
      <c r="GS151" t="s">
        <v>219</v>
      </c>
      <c r="GT151" t="s">
        <v>219</v>
      </c>
      <c r="GU151" t="s">
        <v>219</v>
      </c>
      <c r="GV151" t="s">
        <v>219</v>
      </c>
      <c r="GW151" t="s">
        <v>219</v>
      </c>
      <c r="GX151" t="s">
        <v>219</v>
      </c>
      <c r="GY151" t="s">
        <v>219</v>
      </c>
      <c r="GZ151" t="s">
        <v>219</v>
      </c>
      <c r="HA151" t="s">
        <v>219</v>
      </c>
      <c r="HB151" t="s">
        <v>219</v>
      </c>
      <c r="HC151" t="s">
        <v>219</v>
      </c>
      <c r="HD151" t="s">
        <v>219</v>
      </c>
      <c r="HE151" t="s">
        <v>219</v>
      </c>
      <c r="HF151" t="s">
        <v>219</v>
      </c>
      <c r="HG151" t="s">
        <v>219</v>
      </c>
      <c r="HH151" t="s">
        <v>219</v>
      </c>
      <c r="HI151" t="s">
        <v>219</v>
      </c>
      <c r="HJ151">
        <v>0</v>
      </c>
    </row>
    <row r="152" spans="1:218">
      <c r="A152" t="s">
        <v>250</v>
      </c>
      <c r="B152" s="1">
        <v>44501</v>
      </c>
      <c r="C152" s="1">
        <v>44866</v>
      </c>
      <c r="D152">
        <v>0</v>
      </c>
      <c r="E152">
        <v>0</v>
      </c>
      <c r="F152">
        <v>0</v>
      </c>
      <c r="G152">
        <v>0</v>
      </c>
      <c r="H152">
        <v>0</v>
      </c>
      <c r="I152">
        <v>0</v>
      </c>
      <c r="J152">
        <v>1</v>
      </c>
      <c r="K152">
        <v>0</v>
      </c>
      <c r="L152">
        <v>0</v>
      </c>
      <c r="M152">
        <v>1</v>
      </c>
      <c r="N152">
        <v>1</v>
      </c>
      <c r="O152">
        <v>1</v>
      </c>
      <c r="P152">
        <v>0</v>
      </c>
      <c r="Q152">
        <v>0</v>
      </c>
      <c r="R152">
        <v>0</v>
      </c>
      <c r="S152">
        <v>0</v>
      </c>
      <c r="T152">
        <v>0</v>
      </c>
      <c r="U152" t="s">
        <v>219</v>
      </c>
      <c r="V152" t="s">
        <v>219</v>
      </c>
      <c r="W152" t="s">
        <v>219</v>
      </c>
      <c r="X152" t="s">
        <v>219</v>
      </c>
      <c r="Y152" t="s">
        <v>219</v>
      </c>
      <c r="Z152" t="s">
        <v>219</v>
      </c>
      <c r="AA152" t="s">
        <v>219</v>
      </c>
      <c r="AB152">
        <v>0</v>
      </c>
      <c r="AC152">
        <v>0</v>
      </c>
      <c r="AD152" t="s">
        <v>219</v>
      </c>
      <c r="AE152" t="s">
        <v>219</v>
      </c>
      <c r="AF152" t="s">
        <v>219</v>
      </c>
      <c r="AG152" t="s">
        <v>219</v>
      </c>
      <c r="AH152" t="s">
        <v>219</v>
      </c>
      <c r="AI152" t="s">
        <v>219</v>
      </c>
      <c r="AJ152" t="s">
        <v>219</v>
      </c>
      <c r="AK152" t="s">
        <v>219</v>
      </c>
      <c r="AL152" t="s">
        <v>219</v>
      </c>
      <c r="AM152" t="s">
        <v>219</v>
      </c>
      <c r="AN152" t="s">
        <v>219</v>
      </c>
      <c r="AO152" t="s">
        <v>219</v>
      </c>
      <c r="AP152" t="s">
        <v>219</v>
      </c>
      <c r="AQ152" t="s">
        <v>219</v>
      </c>
      <c r="AR152" t="s">
        <v>219</v>
      </c>
      <c r="AS152" t="s">
        <v>219</v>
      </c>
      <c r="AT152" t="s">
        <v>219</v>
      </c>
      <c r="AU152" t="s">
        <v>219</v>
      </c>
      <c r="AV152" t="s">
        <v>219</v>
      </c>
      <c r="AW152" t="s">
        <v>219</v>
      </c>
      <c r="AX152" t="s">
        <v>219</v>
      </c>
      <c r="AY152" t="s">
        <v>219</v>
      </c>
      <c r="AZ152" t="s">
        <v>219</v>
      </c>
      <c r="BA152" t="s">
        <v>219</v>
      </c>
      <c r="BB152" t="s">
        <v>219</v>
      </c>
      <c r="BC152" t="s">
        <v>219</v>
      </c>
      <c r="BD152" t="s">
        <v>219</v>
      </c>
      <c r="BE152" t="s">
        <v>219</v>
      </c>
      <c r="BF152" t="s">
        <v>219</v>
      </c>
      <c r="BG152" t="s">
        <v>219</v>
      </c>
      <c r="BH152">
        <v>0</v>
      </c>
      <c r="BI152">
        <v>0</v>
      </c>
      <c r="BJ152" t="s">
        <v>219</v>
      </c>
      <c r="BK152" t="s">
        <v>219</v>
      </c>
      <c r="BL152" t="s">
        <v>219</v>
      </c>
      <c r="BM152" t="s">
        <v>219</v>
      </c>
      <c r="BN152" t="s">
        <v>219</v>
      </c>
      <c r="BO152" t="s">
        <v>219</v>
      </c>
      <c r="BP152">
        <v>0</v>
      </c>
      <c r="BQ152">
        <v>0</v>
      </c>
      <c r="BR152" t="s">
        <v>219</v>
      </c>
      <c r="BS152" t="s">
        <v>219</v>
      </c>
      <c r="BT152" t="s">
        <v>219</v>
      </c>
      <c r="BU152" t="s">
        <v>219</v>
      </c>
      <c r="BV152" t="s">
        <v>219</v>
      </c>
      <c r="BW152" t="s">
        <v>219</v>
      </c>
      <c r="BX152" t="s">
        <v>219</v>
      </c>
      <c r="BY152" t="s">
        <v>219</v>
      </c>
      <c r="BZ152" t="s">
        <v>219</v>
      </c>
      <c r="CA152" t="s">
        <v>219</v>
      </c>
      <c r="CB152" t="s">
        <v>219</v>
      </c>
      <c r="CC152" t="s">
        <v>219</v>
      </c>
      <c r="CD152" t="s">
        <v>219</v>
      </c>
      <c r="CE152" t="s">
        <v>219</v>
      </c>
      <c r="CF152" t="s">
        <v>219</v>
      </c>
      <c r="CG152" t="s">
        <v>219</v>
      </c>
      <c r="CH152" t="s">
        <v>219</v>
      </c>
      <c r="CI152" t="s">
        <v>219</v>
      </c>
      <c r="CJ152" t="s">
        <v>219</v>
      </c>
      <c r="CK152" t="s">
        <v>219</v>
      </c>
      <c r="CL152" t="s">
        <v>219</v>
      </c>
      <c r="CM152" t="s">
        <v>219</v>
      </c>
      <c r="CN152" t="s">
        <v>219</v>
      </c>
      <c r="CO152" t="s">
        <v>219</v>
      </c>
      <c r="CP152" t="s">
        <v>219</v>
      </c>
      <c r="CQ152" t="s">
        <v>219</v>
      </c>
      <c r="CR152" t="s">
        <v>219</v>
      </c>
      <c r="CS152" t="s">
        <v>219</v>
      </c>
      <c r="CT152" t="s">
        <v>219</v>
      </c>
      <c r="CU152" t="s">
        <v>219</v>
      </c>
      <c r="CV152" t="s">
        <v>219</v>
      </c>
      <c r="CW152" t="s">
        <v>219</v>
      </c>
      <c r="CX152" t="s">
        <v>219</v>
      </c>
      <c r="CY152">
        <v>0</v>
      </c>
      <c r="CZ152">
        <v>0</v>
      </c>
      <c r="DA152" t="s">
        <v>219</v>
      </c>
      <c r="DB152" t="s">
        <v>219</v>
      </c>
      <c r="DC152" t="s">
        <v>219</v>
      </c>
      <c r="DD152" t="s">
        <v>219</v>
      </c>
      <c r="DE152" t="s">
        <v>219</v>
      </c>
      <c r="DF152" t="s">
        <v>219</v>
      </c>
      <c r="DG152" t="s">
        <v>219</v>
      </c>
      <c r="DH152">
        <v>0</v>
      </c>
      <c r="DI152">
        <v>0</v>
      </c>
      <c r="DJ152" t="s">
        <v>219</v>
      </c>
      <c r="DK152" t="s">
        <v>219</v>
      </c>
      <c r="DL152" t="s">
        <v>219</v>
      </c>
      <c r="DM152" t="s">
        <v>219</v>
      </c>
      <c r="DN152" t="s">
        <v>219</v>
      </c>
      <c r="DO152" t="s">
        <v>219</v>
      </c>
      <c r="DP152" t="s">
        <v>219</v>
      </c>
      <c r="DQ152" t="s">
        <v>219</v>
      </c>
      <c r="DR152" t="s">
        <v>219</v>
      </c>
      <c r="DS152">
        <v>0</v>
      </c>
      <c r="DT152">
        <v>1</v>
      </c>
      <c r="DU152">
        <v>0</v>
      </c>
      <c r="DV152">
        <v>1</v>
      </c>
      <c r="DW152">
        <v>0</v>
      </c>
      <c r="DX152">
        <v>0</v>
      </c>
      <c r="DY152">
        <v>1</v>
      </c>
      <c r="DZ152">
        <v>0</v>
      </c>
      <c r="EA152">
        <v>0</v>
      </c>
      <c r="EB152">
        <v>0</v>
      </c>
      <c r="EC152">
        <v>1</v>
      </c>
      <c r="ED152">
        <v>0</v>
      </c>
      <c r="EE152" t="s">
        <v>219</v>
      </c>
      <c r="EF152" t="s">
        <v>219</v>
      </c>
      <c r="EG152" t="s">
        <v>219</v>
      </c>
      <c r="EH152" t="s">
        <v>219</v>
      </c>
      <c r="EI152" t="s">
        <v>219</v>
      </c>
      <c r="EJ152">
        <v>0</v>
      </c>
      <c r="EK152" t="s">
        <v>219</v>
      </c>
      <c r="EL152" t="s">
        <v>219</v>
      </c>
      <c r="EM152" t="s">
        <v>219</v>
      </c>
      <c r="EN152" t="s">
        <v>219</v>
      </c>
      <c r="EO152" t="s">
        <v>219</v>
      </c>
      <c r="EP152">
        <v>1</v>
      </c>
      <c r="EQ152">
        <v>0</v>
      </c>
      <c r="ER152">
        <v>1</v>
      </c>
      <c r="ES152">
        <v>0</v>
      </c>
      <c r="ET152">
        <v>1</v>
      </c>
      <c r="EU152">
        <v>0</v>
      </c>
      <c r="EV152">
        <v>1</v>
      </c>
      <c r="EW152">
        <v>0</v>
      </c>
      <c r="EX152">
        <v>1</v>
      </c>
      <c r="EY152">
        <v>1</v>
      </c>
      <c r="EZ152">
        <v>1</v>
      </c>
      <c r="FA152">
        <v>0</v>
      </c>
      <c r="FB152">
        <v>0</v>
      </c>
      <c r="FC152">
        <v>1</v>
      </c>
      <c r="FD152">
        <v>1</v>
      </c>
      <c r="FE152">
        <v>1</v>
      </c>
      <c r="FF152">
        <v>1</v>
      </c>
      <c r="FG152">
        <v>0</v>
      </c>
      <c r="FH152" t="s">
        <v>219</v>
      </c>
      <c r="FI152" t="s">
        <v>219</v>
      </c>
      <c r="FJ152" t="s">
        <v>219</v>
      </c>
      <c r="FK152" t="s">
        <v>219</v>
      </c>
      <c r="FL152" t="s">
        <v>219</v>
      </c>
      <c r="FM152" t="s">
        <v>219</v>
      </c>
      <c r="FN152">
        <v>0</v>
      </c>
      <c r="FO152">
        <v>0</v>
      </c>
      <c r="FP152" t="s">
        <v>219</v>
      </c>
      <c r="FQ152" t="s">
        <v>219</v>
      </c>
      <c r="FR152" t="s">
        <v>219</v>
      </c>
      <c r="FS152" t="s">
        <v>219</v>
      </c>
      <c r="FT152" t="s">
        <v>219</v>
      </c>
      <c r="FU152" t="s">
        <v>219</v>
      </c>
      <c r="FV152" t="s">
        <v>219</v>
      </c>
      <c r="FW152" t="s">
        <v>219</v>
      </c>
      <c r="FX152" t="s">
        <v>219</v>
      </c>
      <c r="FY152">
        <v>0</v>
      </c>
      <c r="FZ152">
        <v>0</v>
      </c>
      <c r="GA152" t="s">
        <v>219</v>
      </c>
      <c r="GB152" t="s">
        <v>219</v>
      </c>
      <c r="GC152" t="s">
        <v>219</v>
      </c>
      <c r="GD152" t="s">
        <v>219</v>
      </c>
      <c r="GE152" t="s">
        <v>219</v>
      </c>
      <c r="GF152" t="s">
        <v>219</v>
      </c>
      <c r="GG152" t="s">
        <v>219</v>
      </c>
      <c r="GH152" t="s">
        <v>219</v>
      </c>
      <c r="GI152" t="s">
        <v>219</v>
      </c>
      <c r="GJ152" t="s">
        <v>219</v>
      </c>
      <c r="GK152" t="s">
        <v>219</v>
      </c>
      <c r="GL152" t="s">
        <v>219</v>
      </c>
      <c r="GM152" t="s">
        <v>219</v>
      </c>
      <c r="GN152" t="s">
        <v>219</v>
      </c>
      <c r="GO152" t="s">
        <v>219</v>
      </c>
      <c r="GP152" t="s">
        <v>219</v>
      </c>
      <c r="GQ152" t="s">
        <v>219</v>
      </c>
      <c r="GR152" t="s">
        <v>219</v>
      </c>
      <c r="GS152" t="s">
        <v>219</v>
      </c>
      <c r="GT152" t="s">
        <v>219</v>
      </c>
      <c r="GU152" t="s">
        <v>219</v>
      </c>
      <c r="GV152" t="s">
        <v>219</v>
      </c>
      <c r="GW152" t="s">
        <v>219</v>
      </c>
      <c r="GX152" t="s">
        <v>219</v>
      </c>
      <c r="GY152" t="s">
        <v>219</v>
      </c>
      <c r="GZ152" t="s">
        <v>219</v>
      </c>
      <c r="HA152" t="s">
        <v>219</v>
      </c>
      <c r="HB152" t="s">
        <v>219</v>
      </c>
      <c r="HC152" t="s">
        <v>219</v>
      </c>
      <c r="HD152" t="s">
        <v>219</v>
      </c>
      <c r="HE152" t="s">
        <v>219</v>
      </c>
      <c r="HF152" t="s">
        <v>219</v>
      </c>
      <c r="HG152" t="s">
        <v>219</v>
      </c>
      <c r="HH152" t="s">
        <v>219</v>
      </c>
      <c r="HI152" t="s">
        <v>219</v>
      </c>
      <c r="HJ152">
        <v>0</v>
      </c>
    </row>
    <row r="153" spans="1:218">
      <c r="A153" t="s">
        <v>251</v>
      </c>
      <c r="B153" s="1">
        <v>43678</v>
      </c>
      <c r="C153" s="1">
        <v>44165</v>
      </c>
      <c r="D153">
        <v>0</v>
      </c>
      <c r="E153">
        <v>1</v>
      </c>
      <c r="F153">
        <v>0</v>
      </c>
      <c r="G153">
        <v>1</v>
      </c>
      <c r="H153">
        <v>0</v>
      </c>
      <c r="I153">
        <v>1</v>
      </c>
      <c r="J153">
        <v>0</v>
      </c>
      <c r="K153">
        <v>0</v>
      </c>
      <c r="L153">
        <v>0</v>
      </c>
      <c r="M153">
        <v>1</v>
      </c>
      <c r="N153">
        <v>0</v>
      </c>
      <c r="O153">
        <v>0</v>
      </c>
      <c r="P153">
        <v>1</v>
      </c>
      <c r="Q153">
        <v>0</v>
      </c>
      <c r="R153">
        <v>0</v>
      </c>
      <c r="S153">
        <v>0</v>
      </c>
      <c r="T153">
        <v>0</v>
      </c>
      <c r="U153" t="s">
        <v>219</v>
      </c>
      <c r="V153" t="s">
        <v>219</v>
      </c>
      <c r="W153" t="s">
        <v>219</v>
      </c>
      <c r="X153" t="s">
        <v>219</v>
      </c>
      <c r="Y153" t="s">
        <v>219</v>
      </c>
      <c r="Z153" t="s">
        <v>219</v>
      </c>
      <c r="AA153" t="s">
        <v>219</v>
      </c>
      <c r="AB153">
        <v>0</v>
      </c>
      <c r="AC153">
        <v>1</v>
      </c>
      <c r="AD153">
        <v>1</v>
      </c>
      <c r="AE153">
        <v>1</v>
      </c>
      <c r="AF153">
        <v>0</v>
      </c>
      <c r="AG153">
        <v>1</v>
      </c>
      <c r="AH153">
        <v>1</v>
      </c>
      <c r="AI153">
        <v>1</v>
      </c>
      <c r="AJ153">
        <v>1</v>
      </c>
      <c r="AK153">
        <v>0</v>
      </c>
      <c r="AL153">
        <v>1</v>
      </c>
      <c r="AM153">
        <v>1</v>
      </c>
      <c r="AN153">
        <v>1</v>
      </c>
      <c r="AO153">
        <v>0</v>
      </c>
      <c r="AP153">
        <v>0</v>
      </c>
      <c r="AQ153">
        <v>1</v>
      </c>
      <c r="AR153">
        <v>0</v>
      </c>
      <c r="AS153">
        <v>0</v>
      </c>
      <c r="AT153">
        <v>1</v>
      </c>
      <c r="AU153">
        <v>0</v>
      </c>
      <c r="AV153" t="s">
        <v>219</v>
      </c>
      <c r="AW153" t="s">
        <v>219</v>
      </c>
      <c r="AX153">
        <v>1</v>
      </c>
      <c r="AY153">
        <v>0</v>
      </c>
      <c r="AZ153">
        <v>1</v>
      </c>
      <c r="BA153">
        <v>0</v>
      </c>
      <c r="BB153">
        <v>0</v>
      </c>
      <c r="BC153">
        <v>0</v>
      </c>
      <c r="BD153">
        <v>0</v>
      </c>
      <c r="BE153">
        <v>0</v>
      </c>
      <c r="BF153">
        <v>1</v>
      </c>
      <c r="BG153">
        <v>0</v>
      </c>
      <c r="BH153">
        <v>0</v>
      </c>
      <c r="BI153">
        <v>0</v>
      </c>
      <c r="BJ153" t="s">
        <v>219</v>
      </c>
      <c r="BK153" t="s">
        <v>219</v>
      </c>
      <c r="BL153" t="s">
        <v>219</v>
      </c>
      <c r="BM153" t="s">
        <v>219</v>
      </c>
      <c r="BN153" t="s">
        <v>219</v>
      </c>
      <c r="BO153" t="s">
        <v>219</v>
      </c>
      <c r="BP153">
        <v>0</v>
      </c>
      <c r="BQ153">
        <v>1</v>
      </c>
      <c r="BR153">
        <v>0</v>
      </c>
      <c r="BS153" t="s">
        <v>219</v>
      </c>
      <c r="BT153" t="s">
        <v>219</v>
      </c>
      <c r="BU153" t="s">
        <v>219</v>
      </c>
      <c r="BV153" t="s">
        <v>219</v>
      </c>
      <c r="BW153" t="s">
        <v>219</v>
      </c>
      <c r="BX153" t="s">
        <v>219</v>
      </c>
      <c r="BY153" t="s">
        <v>219</v>
      </c>
      <c r="BZ153" t="s">
        <v>219</v>
      </c>
      <c r="CA153" t="s">
        <v>219</v>
      </c>
      <c r="CB153" t="s">
        <v>219</v>
      </c>
      <c r="CC153" t="s">
        <v>219</v>
      </c>
      <c r="CD153" t="s">
        <v>219</v>
      </c>
      <c r="CE153" t="s">
        <v>219</v>
      </c>
      <c r="CF153" t="s">
        <v>219</v>
      </c>
      <c r="CG153" t="s">
        <v>219</v>
      </c>
      <c r="CH153" t="s">
        <v>219</v>
      </c>
      <c r="CI153">
        <v>0</v>
      </c>
      <c r="CJ153">
        <v>0</v>
      </c>
      <c r="CK153">
        <v>0</v>
      </c>
      <c r="CL153">
        <v>0</v>
      </c>
      <c r="CM153">
        <v>0</v>
      </c>
      <c r="CN153">
        <v>1</v>
      </c>
      <c r="CO153">
        <v>1</v>
      </c>
      <c r="CP153">
        <v>1</v>
      </c>
      <c r="CQ153">
        <v>1</v>
      </c>
      <c r="CR153">
        <v>0</v>
      </c>
      <c r="CS153">
        <v>1</v>
      </c>
      <c r="CT153">
        <v>0</v>
      </c>
      <c r="CU153">
        <v>0</v>
      </c>
      <c r="CV153">
        <v>1</v>
      </c>
      <c r="CW153">
        <v>0</v>
      </c>
      <c r="CX153">
        <v>1</v>
      </c>
      <c r="CY153">
        <v>0</v>
      </c>
      <c r="CZ153">
        <v>0</v>
      </c>
      <c r="DA153" t="s">
        <v>219</v>
      </c>
      <c r="DB153" t="s">
        <v>219</v>
      </c>
      <c r="DC153" t="s">
        <v>219</v>
      </c>
      <c r="DD153" t="s">
        <v>219</v>
      </c>
      <c r="DE153" t="s">
        <v>219</v>
      </c>
      <c r="DF153" t="s">
        <v>219</v>
      </c>
      <c r="DG153" t="s">
        <v>219</v>
      </c>
      <c r="DH153">
        <v>0</v>
      </c>
      <c r="DI153">
        <v>1</v>
      </c>
      <c r="DJ153">
        <v>0</v>
      </c>
      <c r="DK153">
        <v>1</v>
      </c>
      <c r="DL153">
        <v>1</v>
      </c>
      <c r="DM153">
        <v>0</v>
      </c>
      <c r="DN153">
        <v>0</v>
      </c>
      <c r="DO153">
        <v>1</v>
      </c>
      <c r="DP153">
        <v>0</v>
      </c>
      <c r="DQ153">
        <v>0</v>
      </c>
      <c r="DR153">
        <v>0</v>
      </c>
      <c r="DS153">
        <v>0</v>
      </c>
      <c r="DT153">
        <v>0</v>
      </c>
      <c r="DU153" t="s">
        <v>219</v>
      </c>
      <c r="DV153" t="s">
        <v>219</v>
      </c>
      <c r="DW153" t="s">
        <v>219</v>
      </c>
      <c r="DX153" t="s">
        <v>219</v>
      </c>
      <c r="DY153" t="s">
        <v>219</v>
      </c>
      <c r="DZ153" t="s">
        <v>219</v>
      </c>
      <c r="EA153" t="s">
        <v>219</v>
      </c>
      <c r="EB153" t="s">
        <v>219</v>
      </c>
      <c r="EC153" t="s">
        <v>219</v>
      </c>
      <c r="ED153">
        <v>0</v>
      </c>
      <c r="EE153" t="s">
        <v>219</v>
      </c>
      <c r="EF153" t="s">
        <v>219</v>
      </c>
      <c r="EG153" t="s">
        <v>219</v>
      </c>
      <c r="EH153" t="s">
        <v>219</v>
      </c>
      <c r="EI153" t="s">
        <v>219</v>
      </c>
      <c r="EJ153">
        <v>0</v>
      </c>
      <c r="EK153" t="s">
        <v>219</v>
      </c>
      <c r="EL153" t="s">
        <v>219</v>
      </c>
      <c r="EM153" t="s">
        <v>219</v>
      </c>
      <c r="EN153" t="s">
        <v>219</v>
      </c>
      <c r="EO153" t="s">
        <v>219</v>
      </c>
      <c r="EP153">
        <v>1</v>
      </c>
      <c r="EQ153">
        <v>0</v>
      </c>
      <c r="ER153">
        <v>1</v>
      </c>
      <c r="ES153">
        <v>0</v>
      </c>
      <c r="ET153">
        <v>1</v>
      </c>
      <c r="EU153">
        <v>1</v>
      </c>
      <c r="EV153">
        <v>0</v>
      </c>
      <c r="EW153" t="s">
        <v>219</v>
      </c>
      <c r="EX153" t="s">
        <v>219</v>
      </c>
      <c r="EY153" t="s">
        <v>219</v>
      </c>
      <c r="EZ153" t="s">
        <v>219</v>
      </c>
      <c r="FA153" t="s">
        <v>219</v>
      </c>
      <c r="FB153" t="s">
        <v>219</v>
      </c>
      <c r="FC153">
        <v>0</v>
      </c>
      <c r="FD153" t="s">
        <v>219</v>
      </c>
      <c r="FE153" t="s">
        <v>219</v>
      </c>
      <c r="FF153" t="s">
        <v>219</v>
      </c>
      <c r="FG153">
        <v>1</v>
      </c>
      <c r="FH153">
        <v>1</v>
      </c>
      <c r="FI153">
        <v>0</v>
      </c>
      <c r="FJ153">
        <v>0</v>
      </c>
      <c r="FK153">
        <v>1</v>
      </c>
      <c r="FL153">
        <v>0</v>
      </c>
      <c r="FM153">
        <v>0</v>
      </c>
      <c r="FN153">
        <v>0</v>
      </c>
      <c r="FO153">
        <v>0</v>
      </c>
      <c r="FP153" t="s">
        <v>219</v>
      </c>
      <c r="FQ153" t="s">
        <v>219</v>
      </c>
      <c r="FR153" t="s">
        <v>219</v>
      </c>
      <c r="FS153" t="s">
        <v>219</v>
      </c>
      <c r="FT153" t="s">
        <v>219</v>
      </c>
      <c r="FU153" t="s">
        <v>219</v>
      </c>
      <c r="FV153" t="s">
        <v>219</v>
      </c>
      <c r="FW153" t="s">
        <v>219</v>
      </c>
      <c r="FX153" t="s">
        <v>219</v>
      </c>
      <c r="FY153">
        <v>0</v>
      </c>
      <c r="FZ153">
        <v>0</v>
      </c>
      <c r="GA153" t="s">
        <v>219</v>
      </c>
      <c r="GB153" t="s">
        <v>219</v>
      </c>
      <c r="GC153" t="s">
        <v>219</v>
      </c>
      <c r="GD153" t="s">
        <v>219</v>
      </c>
      <c r="GE153" t="s">
        <v>219</v>
      </c>
      <c r="GF153" t="s">
        <v>219</v>
      </c>
      <c r="GG153" t="s">
        <v>219</v>
      </c>
      <c r="GH153" t="s">
        <v>219</v>
      </c>
      <c r="GI153" t="s">
        <v>219</v>
      </c>
      <c r="GJ153" t="s">
        <v>219</v>
      </c>
      <c r="GK153" t="s">
        <v>219</v>
      </c>
      <c r="GL153" t="s">
        <v>219</v>
      </c>
      <c r="GM153" t="s">
        <v>219</v>
      </c>
      <c r="GN153" t="s">
        <v>219</v>
      </c>
      <c r="GO153" t="s">
        <v>219</v>
      </c>
      <c r="GP153" t="s">
        <v>219</v>
      </c>
      <c r="GQ153" t="s">
        <v>219</v>
      </c>
      <c r="GR153" t="s">
        <v>219</v>
      </c>
      <c r="GS153" t="s">
        <v>219</v>
      </c>
      <c r="GT153" t="s">
        <v>219</v>
      </c>
      <c r="GU153" t="s">
        <v>219</v>
      </c>
      <c r="GV153" t="s">
        <v>219</v>
      </c>
      <c r="GW153" t="s">
        <v>219</v>
      </c>
      <c r="GX153" t="s">
        <v>219</v>
      </c>
      <c r="GY153" t="s">
        <v>219</v>
      </c>
      <c r="GZ153" t="s">
        <v>219</v>
      </c>
      <c r="HA153" t="s">
        <v>219</v>
      </c>
      <c r="HB153" t="s">
        <v>219</v>
      </c>
      <c r="HC153" t="s">
        <v>219</v>
      </c>
      <c r="HD153" t="s">
        <v>219</v>
      </c>
      <c r="HE153" t="s">
        <v>219</v>
      </c>
      <c r="HF153" t="s">
        <v>219</v>
      </c>
      <c r="HG153" t="s">
        <v>219</v>
      </c>
      <c r="HH153" t="s">
        <v>219</v>
      </c>
      <c r="HI153" t="s">
        <v>219</v>
      </c>
      <c r="HJ153">
        <v>0</v>
      </c>
    </row>
    <row r="154" spans="1:218">
      <c r="A154" t="s">
        <v>251</v>
      </c>
      <c r="B154" s="1">
        <v>44166</v>
      </c>
      <c r="C154" s="1">
        <v>44377</v>
      </c>
      <c r="D154">
        <v>0</v>
      </c>
      <c r="E154">
        <v>1</v>
      </c>
      <c r="F154">
        <v>0</v>
      </c>
      <c r="G154">
        <v>1</v>
      </c>
      <c r="H154">
        <v>0</v>
      </c>
      <c r="I154">
        <v>1</v>
      </c>
      <c r="J154">
        <v>0</v>
      </c>
      <c r="K154">
        <v>0</v>
      </c>
      <c r="L154">
        <v>0</v>
      </c>
      <c r="M154">
        <v>1</v>
      </c>
      <c r="N154">
        <v>0</v>
      </c>
      <c r="O154">
        <v>0</v>
      </c>
      <c r="P154">
        <v>1</v>
      </c>
      <c r="Q154">
        <v>0</v>
      </c>
      <c r="R154">
        <v>0</v>
      </c>
      <c r="S154">
        <v>0</v>
      </c>
      <c r="T154">
        <v>0</v>
      </c>
      <c r="U154" t="s">
        <v>219</v>
      </c>
      <c r="V154" t="s">
        <v>219</v>
      </c>
      <c r="W154" t="s">
        <v>219</v>
      </c>
      <c r="X154" t="s">
        <v>219</v>
      </c>
      <c r="Y154" t="s">
        <v>219</v>
      </c>
      <c r="Z154" t="s">
        <v>219</v>
      </c>
      <c r="AA154" t="s">
        <v>219</v>
      </c>
      <c r="AB154">
        <v>0</v>
      </c>
      <c r="AC154">
        <v>1</v>
      </c>
      <c r="AD154">
        <v>1</v>
      </c>
      <c r="AE154">
        <v>1</v>
      </c>
      <c r="AF154">
        <v>0</v>
      </c>
      <c r="AG154">
        <v>1</v>
      </c>
      <c r="AH154">
        <v>1</v>
      </c>
      <c r="AI154">
        <v>1</v>
      </c>
      <c r="AJ154">
        <v>1</v>
      </c>
      <c r="AK154">
        <v>0</v>
      </c>
      <c r="AL154">
        <v>1</v>
      </c>
      <c r="AM154">
        <v>1</v>
      </c>
      <c r="AN154">
        <v>1</v>
      </c>
      <c r="AO154">
        <v>0</v>
      </c>
      <c r="AP154">
        <v>0</v>
      </c>
      <c r="AQ154">
        <v>1</v>
      </c>
      <c r="AR154">
        <v>0</v>
      </c>
      <c r="AS154">
        <v>0</v>
      </c>
      <c r="AT154">
        <v>1</v>
      </c>
      <c r="AU154">
        <v>0</v>
      </c>
      <c r="AV154" t="s">
        <v>219</v>
      </c>
      <c r="AW154" t="s">
        <v>219</v>
      </c>
      <c r="AX154">
        <v>1</v>
      </c>
      <c r="AY154">
        <v>0</v>
      </c>
      <c r="AZ154">
        <v>1</v>
      </c>
      <c r="BA154">
        <v>0</v>
      </c>
      <c r="BB154">
        <v>0</v>
      </c>
      <c r="BC154">
        <v>0</v>
      </c>
      <c r="BD154">
        <v>0</v>
      </c>
      <c r="BE154">
        <v>0</v>
      </c>
      <c r="BF154">
        <v>1</v>
      </c>
      <c r="BG154">
        <v>0</v>
      </c>
      <c r="BH154">
        <v>0</v>
      </c>
      <c r="BI154">
        <v>0</v>
      </c>
      <c r="BJ154" t="s">
        <v>219</v>
      </c>
      <c r="BK154" t="s">
        <v>219</v>
      </c>
      <c r="BL154" t="s">
        <v>219</v>
      </c>
      <c r="BM154" t="s">
        <v>219</v>
      </c>
      <c r="BN154" t="s">
        <v>219</v>
      </c>
      <c r="BO154" t="s">
        <v>219</v>
      </c>
      <c r="BP154">
        <v>0</v>
      </c>
      <c r="BQ154">
        <v>1</v>
      </c>
      <c r="BR154">
        <v>0</v>
      </c>
      <c r="BS154" t="s">
        <v>219</v>
      </c>
      <c r="BT154" t="s">
        <v>219</v>
      </c>
      <c r="BU154" t="s">
        <v>219</v>
      </c>
      <c r="BV154" t="s">
        <v>219</v>
      </c>
      <c r="BW154" t="s">
        <v>219</v>
      </c>
      <c r="BX154" t="s">
        <v>219</v>
      </c>
      <c r="BY154" t="s">
        <v>219</v>
      </c>
      <c r="BZ154" t="s">
        <v>219</v>
      </c>
      <c r="CA154" t="s">
        <v>219</v>
      </c>
      <c r="CB154" t="s">
        <v>219</v>
      </c>
      <c r="CC154" t="s">
        <v>219</v>
      </c>
      <c r="CD154" t="s">
        <v>219</v>
      </c>
      <c r="CE154" t="s">
        <v>219</v>
      </c>
      <c r="CF154" t="s">
        <v>219</v>
      </c>
      <c r="CG154" t="s">
        <v>219</v>
      </c>
      <c r="CH154" t="s">
        <v>219</v>
      </c>
      <c r="CI154">
        <v>0</v>
      </c>
      <c r="CJ154">
        <v>0</v>
      </c>
      <c r="CK154">
        <v>0</v>
      </c>
      <c r="CL154">
        <v>0</v>
      </c>
      <c r="CM154">
        <v>0</v>
      </c>
      <c r="CN154">
        <v>1</v>
      </c>
      <c r="CO154">
        <v>1</v>
      </c>
      <c r="CP154">
        <v>1</v>
      </c>
      <c r="CQ154">
        <v>1</v>
      </c>
      <c r="CR154">
        <v>0</v>
      </c>
      <c r="CS154">
        <v>1</v>
      </c>
      <c r="CT154">
        <v>0</v>
      </c>
      <c r="CU154">
        <v>0</v>
      </c>
      <c r="CV154">
        <v>1</v>
      </c>
      <c r="CW154">
        <v>0</v>
      </c>
      <c r="CX154">
        <v>1</v>
      </c>
      <c r="CY154">
        <v>0</v>
      </c>
      <c r="CZ154">
        <v>0</v>
      </c>
      <c r="DA154" t="s">
        <v>219</v>
      </c>
      <c r="DB154" t="s">
        <v>219</v>
      </c>
      <c r="DC154" t="s">
        <v>219</v>
      </c>
      <c r="DD154" t="s">
        <v>219</v>
      </c>
      <c r="DE154" t="s">
        <v>219</v>
      </c>
      <c r="DF154" t="s">
        <v>219</v>
      </c>
      <c r="DG154" t="s">
        <v>219</v>
      </c>
      <c r="DH154">
        <v>0</v>
      </c>
      <c r="DI154">
        <v>1</v>
      </c>
      <c r="DJ154">
        <v>0</v>
      </c>
      <c r="DK154">
        <v>1</v>
      </c>
      <c r="DL154">
        <v>1</v>
      </c>
      <c r="DM154">
        <v>0</v>
      </c>
      <c r="DN154">
        <v>0</v>
      </c>
      <c r="DO154">
        <v>1</v>
      </c>
      <c r="DP154">
        <v>0</v>
      </c>
      <c r="DQ154">
        <v>0</v>
      </c>
      <c r="DR154">
        <v>0</v>
      </c>
      <c r="DS154">
        <v>0</v>
      </c>
      <c r="DT154">
        <v>0</v>
      </c>
      <c r="DU154" t="s">
        <v>219</v>
      </c>
      <c r="DV154" t="s">
        <v>219</v>
      </c>
      <c r="DW154" t="s">
        <v>219</v>
      </c>
      <c r="DX154" t="s">
        <v>219</v>
      </c>
      <c r="DY154" t="s">
        <v>219</v>
      </c>
      <c r="DZ154" t="s">
        <v>219</v>
      </c>
      <c r="EA154" t="s">
        <v>219</v>
      </c>
      <c r="EB154" t="s">
        <v>219</v>
      </c>
      <c r="EC154" t="s">
        <v>219</v>
      </c>
      <c r="ED154">
        <v>0</v>
      </c>
      <c r="EE154" t="s">
        <v>219</v>
      </c>
      <c r="EF154" t="s">
        <v>219</v>
      </c>
      <c r="EG154" t="s">
        <v>219</v>
      </c>
      <c r="EH154" t="s">
        <v>219</v>
      </c>
      <c r="EI154" t="s">
        <v>219</v>
      </c>
      <c r="EJ154">
        <v>0</v>
      </c>
      <c r="EK154" t="s">
        <v>219</v>
      </c>
      <c r="EL154" t="s">
        <v>219</v>
      </c>
      <c r="EM154" t="s">
        <v>219</v>
      </c>
      <c r="EN154" t="s">
        <v>219</v>
      </c>
      <c r="EO154" t="s">
        <v>219</v>
      </c>
      <c r="EP154">
        <v>1</v>
      </c>
      <c r="EQ154">
        <v>0</v>
      </c>
      <c r="ER154">
        <v>1</v>
      </c>
      <c r="ES154">
        <v>0</v>
      </c>
      <c r="ET154">
        <v>1</v>
      </c>
      <c r="EU154">
        <v>1</v>
      </c>
      <c r="EV154">
        <v>0</v>
      </c>
      <c r="EW154" t="s">
        <v>219</v>
      </c>
      <c r="EX154" t="s">
        <v>219</v>
      </c>
      <c r="EY154" t="s">
        <v>219</v>
      </c>
      <c r="EZ154" t="s">
        <v>219</v>
      </c>
      <c r="FA154" t="s">
        <v>219</v>
      </c>
      <c r="FB154" t="s">
        <v>219</v>
      </c>
      <c r="FC154">
        <v>0</v>
      </c>
      <c r="FD154" t="s">
        <v>219</v>
      </c>
      <c r="FE154" t="s">
        <v>219</v>
      </c>
      <c r="FF154" t="s">
        <v>219</v>
      </c>
      <c r="FG154">
        <v>1</v>
      </c>
      <c r="FH154">
        <v>0</v>
      </c>
      <c r="FI154">
        <v>0</v>
      </c>
      <c r="FJ154">
        <v>0</v>
      </c>
      <c r="FK154">
        <v>1</v>
      </c>
      <c r="FL154">
        <v>0</v>
      </c>
      <c r="FM154">
        <v>0</v>
      </c>
      <c r="FN154">
        <v>0</v>
      </c>
      <c r="FO154">
        <v>0</v>
      </c>
      <c r="FP154" t="s">
        <v>219</v>
      </c>
      <c r="FQ154" t="s">
        <v>219</v>
      </c>
      <c r="FR154" t="s">
        <v>219</v>
      </c>
      <c r="FS154" t="s">
        <v>219</v>
      </c>
      <c r="FT154" t="s">
        <v>219</v>
      </c>
      <c r="FU154" t="s">
        <v>219</v>
      </c>
      <c r="FV154" t="s">
        <v>219</v>
      </c>
      <c r="FW154" t="s">
        <v>219</v>
      </c>
      <c r="FX154" t="s">
        <v>219</v>
      </c>
      <c r="FY154">
        <v>0</v>
      </c>
      <c r="FZ154">
        <v>0</v>
      </c>
      <c r="GA154" t="s">
        <v>219</v>
      </c>
      <c r="GB154" t="s">
        <v>219</v>
      </c>
      <c r="GC154" t="s">
        <v>219</v>
      </c>
      <c r="GD154" t="s">
        <v>219</v>
      </c>
      <c r="GE154" t="s">
        <v>219</v>
      </c>
      <c r="GF154" t="s">
        <v>219</v>
      </c>
      <c r="GG154" t="s">
        <v>219</v>
      </c>
      <c r="GH154" t="s">
        <v>219</v>
      </c>
      <c r="GI154" t="s">
        <v>219</v>
      </c>
      <c r="GJ154" t="s">
        <v>219</v>
      </c>
      <c r="GK154" t="s">
        <v>219</v>
      </c>
      <c r="GL154" t="s">
        <v>219</v>
      </c>
      <c r="GM154" t="s">
        <v>219</v>
      </c>
      <c r="GN154" t="s">
        <v>219</v>
      </c>
      <c r="GO154" t="s">
        <v>219</v>
      </c>
      <c r="GP154" t="s">
        <v>219</v>
      </c>
      <c r="GQ154" t="s">
        <v>219</v>
      </c>
      <c r="GR154" t="s">
        <v>219</v>
      </c>
      <c r="GS154" t="s">
        <v>219</v>
      </c>
      <c r="GT154" t="s">
        <v>219</v>
      </c>
      <c r="GU154" t="s">
        <v>219</v>
      </c>
      <c r="GV154" t="s">
        <v>219</v>
      </c>
      <c r="GW154" t="s">
        <v>219</v>
      </c>
      <c r="GX154" t="s">
        <v>219</v>
      </c>
      <c r="GY154" t="s">
        <v>219</v>
      </c>
      <c r="GZ154" t="s">
        <v>219</v>
      </c>
      <c r="HA154" t="s">
        <v>219</v>
      </c>
      <c r="HB154" t="s">
        <v>219</v>
      </c>
      <c r="HC154" t="s">
        <v>219</v>
      </c>
      <c r="HD154" t="s">
        <v>219</v>
      </c>
      <c r="HE154" t="s">
        <v>219</v>
      </c>
      <c r="HF154" t="s">
        <v>219</v>
      </c>
      <c r="HG154" t="s">
        <v>219</v>
      </c>
      <c r="HH154" t="s">
        <v>219</v>
      </c>
      <c r="HI154" t="s">
        <v>219</v>
      </c>
      <c r="HJ154">
        <v>0</v>
      </c>
    </row>
    <row r="155" spans="1:218">
      <c r="A155" t="s">
        <v>251</v>
      </c>
      <c r="B155" s="1">
        <v>44378</v>
      </c>
      <c r="C155" s="1">
        <v>44749</v>
      </c>
      <c r="D155">
        <v>0</v>
      </c>
      <c r="E155">
        <v>1</v>
      </c>
      <c r="F155">
        <v>0</v>
      </c>
      <c r="G155">
        <v>1</v>
      </c>
      <c r="H155">
        <v>0</v>
      </c>
      <c r="I155">
        <v>1</v>
      </c>
      <c r="J155">
        <v>0</v>
      </c>
      <c r="K155">
        <v>0</v>
      </c>
      <c r="L155">
        <v>0</v>
      </c>
      <c r="M155">
        <v>1</v>
      </c>
      <c r="N155">
        <v>0</v>
      </c>
      <c r="O155">
        <v>0</v>
      </c>
      <c r="P155">
        <v>1</v>
      </c>
      <c r="Q155">
        <v>0</v>
      </c>
      <c r="R155">
        <v>0</v>
      </c>
      <c r="S155">
        <v>0</v>
      </c>
      <c r="T155">
        <v>0</v>
      </c>
      <c r="U155" t="s">
        <v>219</v>
      </c>
      <c r="V155" t="s">
        <v>219</v>
      </c>
      <c r="W155" t="s">
        <v>219</v>
      </c>
      <c r="X155" t="s">
        <v>219</v>
      </c>
      <c r="Y155" t="s">
        <v>219</v>
      </c>
      <c r="Z155" t="s">
        <v>219</v>
      </c>
      <c r="AA155" t="s">
        <v>219</v>
      </c>
      <c r="AB155">
        <v>0</v>
      </c>
      <c r="AC155">
        <v>1</v>
      </c>
      <c r="AD155">
        <v>1</v>
      </c>
      <c r="AE155">
        <v>1</v>
      </c>
      <c r="AF155">
        <v>0</v>
      </c>
      <c r="AG155">
        <v>1</v>
      </c>
      <c r="AH155">
        <v>1</v>
      </c>
      <c r="AI155">
        <v>1</v>
      </c>
      <c r="AJ155">
        <v>1</v>
      </c>
      <c r="AK155">
        <v>0</v>
      </c>
      <c r="AL155">
        <v>1</v>
      </c>
      <c r="AM155">
        <v>1</v>
      </c>
      <c r="AN155">
        <v>1</v>
      </c>
      <c r="AO155">
        <v>0</v>
      </c>
      <c r="AP155">
        <v>0</v>
      </c>
      <c r="AQ155">
        <v>1</v>
      </c>
      <c r="AR155">
        <v>0</v>
      </c>
      <c r="AS155">
        <v>0</v>
      </c>
      <c r="AT155">
        <v>1</v>
      </c>
      <c r="AU155">
        <v>0</v>
      </c>
      <c r="AV155" t="s">
        <v>219</v>
      </c>
      <c r="AW155" t="s">
        <v>219</v>
      </c>
      <c r="AX155">
        <v>1</v>
      </c>
      <c r="AY155">
        <v>0</v>
      </c>
      <c r="AZ155">
        <v>1</v>
      </c>
      <c r="BA155">
        <v>0</v>
      </c>
      <c r="BB155">
        <v>0</v>
      </c>
      <c r="BC155">
        <v>0</v>
      </c>
      <c r="BD155">
        <v>0</v>
      </c>
      <c r="BE155">
        <v>0</v>
      </c>
      <c r="BF155">
        <v>1</v>
      </c>
      <c r="BG155">
        <v>0</v>
      </c>
      <c r="BH155">
        <v>0</v>
      </c>
      <c r="BI155">
        <v>0</v>
      </c>
      <c r="BJ155" t="s">
        <v>219</v>
      </c>
      <c r="BK155" t="s">
        <v>219</v>
      </c>
      <c r="BL155" t="s">
        <v>219</v>
      </c>
      <c r="BM155" t="s">
        <v>219</v>
      </c>
      <c r="BN155" t="s">
        <v>219</v>
      </c>
      <c r="BO155" t="s">
        <v>219</v>
      </c>
      <c r="BP155">
        <v>0</v>
      </c>
      <c r="BQ155">
        <v>1</v>
      </c>
      <c r="BR155">
        <v>0</v>
      </c>
      <c r="BS155" t="s">
        <v>219</v>
      </c>
      <c r="BT155" t="s">
        <v>219</v>
      </c>
      <c r="BU155" t="s">
        <v>219</v>
      </c>
      <c r="BV155" t="s">
        <v>219</v>
      </c>
      <c r="BW155" t="s">
        <v>219</v>
      </c>
      <c r="BX155" t="s">
        <v>219</v>
      </c>
      <c r="BY155" t="s">
        <v>219</v>
      </c>
      <c r="BZ155" t="s">
        <v>219</v>
      </c>
      <c r="CA155" t="s">
        <v>219</v>
      </c>
      <c r="CB155" t="s">
        <v>219</v>
      </c>
      <c r="CC155" t="s">
        <v>219</v>
      </c>
      <c r="CD155" t="s">
        <v>219</v>
      </c>
      <c r="CE155" t="s">
        <v>219</v>
      </c>
      <c r="CF155" t="s">
        <v>219</v>
      </c>
      <c r="CG155" t="s">
        <v>219</v>
      </c>
      <c r="CH155" t="s">
        <v>219</v>
      </c>
      <c r="CI155">
        <v>0</v>
      </c>
      <c r="CJ155">
        <v>0</v>
      </c>
      <c r="CK155">
        <v>0</v>
      </c>
      <c r="CL155">
        <v>0</v>
      </c>
      <c r="CM155">
        <v>0</v>
      </c>
      <c r="CN155">
        <v>1</v>
      </c>
      <c r="CO155">
        <v>1</v>
      </c>
      <c r="CP155">
        <v>1</v>
      </c>
      <c r="CQ155">
        <v>1</v>
      </c>
      <c r="CR155">
        <v>0</v>
      </c>
      <c r="CS155">
        <v>1</v>
      </c>
      <c r="CT155">
        <v>0</v>
      </c>
      <c r="CU155">
        <v>0</v>
      </c>
      <c r="CV155">
        <v>1</v>
      </c>
      <c r="CW155">
        <v>0</v>
      </c>
      <c r="CX155">
        <v>1</v>
      </c>
      <c r="CY155">
        <v>0</v>
      </c>
      <c r="CZ155">
        <v>0</v>
      </c>
      <c r="DA155" t="s">
        <v>219</v>
      </c>
      <c r="DB155" t="s">
        <v>219</v>
      </c>
      <c r="DC155" t="s">
        <v>219</v>
      </c>
      <c r="DD155" t="s">
        <v>219</v>
      </c>
      <c r="DE155" t="s">
        <v>219</v>
      </c>
      <c r="DF155" t="s">
        <v>219</v>
      </c>
      <c r="DG155" t="s">
        <v>219</v>
      </c>
      <c r="DH155">
        <v>0</v>
      </c>
      <c r="DI155">
        <v>1</v>
      </c>
      <c r="DJ155">
        <v>0</v>
      </c>
      <c r="DK155">
        <v>1</v>
      </c>
      <c r="DL155">
        <v>1</v>
      </c>
      <c r="DM155">
        <v>0</v>
      </c>
      <c r="DN155">
        <v>0</v>
      </c>
      <c r="DO155">
        <v>1</v>
      </c>
      <c r="DP155">
        <v>0</v>
      </c>
      <c r="DQ155">
        <v>0</v>
      </c>
      <c r="DR155">
        <v>0</v>
      </c>
      <c r="DS155">
        <v>0</v>
      </c>
      <c r="DT155">
        <v>0</v>
      </c>
      <c r="DU155" t="s">
        <v>219</v>
      </c>
      <c r="DV155" t="s">
        <v>219</v>
      </c>
      <c r="DW155" t="s">
        <v>219</v>
      </c>
      <c r="DX155" t="s">
        <v>219</v>
      </c>
      <c r="DY155" t="s">
        <v>219</v>
      </c>
      <c r="DZ155" t="s">
        <v>219</v>
      </c>
      <c r="EA155" t="s">
        <v>219</v>
      </c>
      <c r="EB155" t="s">
        <v>219</v>
      </c>
      <c r="EC155" t="s">
        <v>219</v>
      </c>
      <c r="ED155">
        <v>0</v>
      </c>
      <c r="EE155" t="s">
        <v>219</v>
      </c>
      <c r="EF155" t="s">
        <v>219</v>
      </c>
      <c r="EG155" t="s">
        <v>219</v>
      </c>
      <c r="EH155" t="s">
        <v>219</v>
      </c>
      <c r="EI155" t="s">
        <v>219</v>
      </c>
      <c r="EJ155">
        <v>0</v>
      </c>
      <c r="EK155" t="s">
        <v>219</v>
      </c>
      <c r="EL155" t="s">
        <v>219</v>
      </c>
      <c r="EM155" t="s">
        <v>219</v>
      </c>
      <c r="EN155" t="s">
        <v>219</v>
      </c>
      <c r="EO155" t="s">
        <v>219</v>
      </c>
      <c r="EP155">
        <v>1</v>
      </c>
      <c r="EQ155">
        <v>0</v>
      </c>
      <c r="ER155">
        <v>1</v>
      </c>
      <c r="ES155">
        <v>0</v>
      </c>
      <c r="ET155">
        <v>1</v>
      </c>
      <c r="EU155">
        <v>1</v>
      </c>
      <c r="EV155">
        <v>0</v>
      </c>
      <c r="EW155" t="s">
        <v>219</v>
      </c>
      <c r="EX155" t="s">
        <v>219</v>
      </c>
      <c r="EY155" t="s">
        <v>219</v>
      </c>
      <c r="EZ155" t="s">
        <v>219</v>
      </c>
      <c r="FA155" t="s">
        <v>219</v>
      </c>
      <c r="FB155" t="s">
        <v>219</v>
      </c>
      <c r="FC155">
        <v>0</v>
      </c>
      <c r="FD155" t="s">
        <v>219</v>
      </c>
      <c r="FE155" t="s">
        <v>219</v>
      </c>
      <c r="FF155" t="s">
        <v>219</v>
      </c>
      <c r="FG155">
        <v>1</v>
      </c>
      <c r="FH155">
        <v>0</v>
      </c>
      <c r="FI155">
        <v>0</v>
      </c>
      <c r="FJ155">
        <v>0</v>
      </c>
      <c r="FK155">
        <v>1</v>
      </c>
      <c r="FL155">
        <v>0</v>
      </c>
      <c r="FM155">
        <v>0</v>
      </c>
      <c r="FN155">
        <v>0</v>
      </c>
      <c r="FO155">
        <v>0</v>
      </c>
      <c r="FP155" t="s">
        <v>219</v>
      </c>
      <c r="FQ155" t="s">
        <v>219</v>
      </c>
      <c r="FR155" t="s">
        <v>219</v>
      </c>
      <c r="FS155" t="s">
        <v>219</v>
      </c>
      <c r="FT155" t="s">
        <v>219</v>
      </c>
      <c r="FU155" t="s">
        <v>219</v>
      </c>
      <c r="FV155" t="s">
        <v>219</v>
      </c>
      <c r="FW155" t="s">
        <v>219</v>
      </c>
      <c r="FX155" t="s">
        <v>219</v>
      </c>
      <c r="FY155">
        <v>0</v>
      </c>
      <c r="FZ155">
        <v>0</v>
      </c>
      <c r="GA155" t="s">
        <v>219</v>
      </c>
      <c r="GB155" t="s">
        <v>219</v>
      </c>
      <c r="GC155" t="s">
        <v>219</v>
      </c>
      <c r="GD155" t="s">
        <v>219</v>
      </c>
      <c r="GE155" t="s">
        <v>219</v>
      </c>
      <c r="GF155" t="s">
        <v>219</v>
      </c>
      <c r="GG155" t="s">
        <v>219</v>
      </c>
      <c r="GH155" t="s">
        <v>219</v>
      </c>
      <c r="GI155" t="s">
        <v>219</v>
      </c>
      <c r="GJ155" t="s">
        <v>219</v>
      </c>
      <c r="GK155" t="s">
        <v>219</v>
      </c>
      <c r="GL155" t="s">
        <v>219</v>
      </c>
      <c r="GM155" t="s">
        <v>219</v>
      </c>
      <c r="GN155" t="s">
        <v>219</v>
      </c>
      <c r="GO155" t="s">
        <v>219</v>
      </c>
      <c r="GP155" t="s">
        <v>219</v>
      </c>
      <c r="GQ155" t="s">
        <v>219</v>
      </c>
      <c r="GR155" t="s">
        <v>219</v>
      </c>
      <c r="GS155" t="s">
        <v>219</v>
      </c>
      <c r="GT155" t="s">
        <v>219</v>
      </c>
      <c r="GU155" t="s">
        <v>219</v>
      </c>
      <c r="GV155" t="s">
        <v>219</v>
      </c>
      <c r="GW155" t="s">
        <v>219</v>
      </c>
      <c r="GX155" t="s">
        <v>219</v>
      </c>
      <c r="GY155" t="s">
        <v>219</v>
      </c>
      <c r="GZ155" t="s">
        <v>219</v>
      </c>
      <c r="HA155" t="s">
        <v>219</v>
      </c>
      <c r="HB155" t="s">
        <v>219</v>
      </c>
      <c r="HC155" t="s">
        <v>219</v>
      </c>
      <c r="HD155" t="s">
        <v>219</v>
      </c>
      <c r="HE155" t="s">
        <v>219</v>
      </c>
      <c r="HF155" t="s">
        <v>219</v>
      </c>
      <c r="HG155" t="s">
        <v>219</v>
      </c>
      <c r="HH155" t="s">
        <v>219</v>
      </c>
      <c r="HI155" t="s">
        <v>219</v>
      </c>
      <c r="HJ155">
        <v>0</v>
      </c>
    </row>
    <row r="156" spans="1:218">
      <c r="A156" t="s">
        <v>251</v>
      </c>
      <c r="B156" s="1">
        <v>44750</v>
      </c>
      <c r="C156" s="1">
        <v>44866</v>
      </c>
      <c r="D156">
        <v>0</v>
      </c>
      <c r="E156">
        <v>1</v>
      </c>
      <c r="F156">
        <v>0</v>
      </c>
      <c r="G156">
        <v>1</v>
      </c>
      <c r="H156">
        <v>0</v>
      </c>
      <c r="I156">
        <v>1</v>
      </c>
      <c r="J156">
        <v>0</v>
      </c>
      <c r="K156">
        <v>0</v>
      </c>
      <c r="L156">
        <v>0</v>
      </c>
      <c r="M156">
        <v>1</v>
      </c>
      <c r="N156">
        <v>0</v>
      </c>
      <c r="O156">
        <v>0</v>
      </c>
      <c r="P156">
        <v>1</v>
      </c>
      <c r="Q156">
        <v>0</v>
      </c>
      <c r="R156">
        <v>0</v>
      </c>
      <c r="S156">
        <v>0</v>
      </c>
      <c r="T156">
        <v>0</v>
      </c>
      <c r="U156" t="s">
        <v>219</v>
      </c>
      <c r="V156" t="s">
        <v>219</v>
      </c>
      <c r="W156" t="s">
        <v>219</v>
      </c>
      <c r="X156" t="s">
        <v>219</v>
      </c>
      <c r="Y156" t="s">
        <v>219</v>
      </c>
      <c r="Z156" t="s">
        <v>219</v>
      </c>
      <c r="AA156" t="s">
        <v>219</v>
      </c>
      <c r="AB156">
        <v>0</v>
      </c>
      <c r="AC156">
        <v>1</v>
      </c>
      <c r="AD156">
        <v>1</v>
      </c>
      <c r="AE156">
        <v>1</v>
      </c>
      <c r="AF156">
        <v>0</v>
      </c>
      <c r="AG156">
        <v>1</v>
      </c>
      <c r="AH156">
        <v>1</v>
      </c>
      <c r="AI156">
        <v>1</v>
      </c>
      <c r="AJ156">
        <v>1</v>
      </c>
      <c r="AK156">
        <v>0</v>
      </c>
      <c r="AL156">
        <v>1</v>
      </c>
      <c r="AM156">
        <v>1</v>
      </c>
      <c r="AN156">
        <v>1</v>
      </c>
      <c r="AO156">
        <v>0</v>
      </c>
      <c r="AP156">
        <v>0</v>
      </c>
      <c r="AQ156">
        <v>1</v>
      </c>
      <c r="AR156">
        <v>0</v>
      </c>
      <c r="AS156">
        <v>0</v>
      </c>
      <c r="AT156">
        <v>1</v>
      </c>
      <c r="AU156">
        <v>0</v>
      </c>
      <c r="AV156" t="s">
        <v>219</v>
      </c>
      <c r="AW156" t="s">
        <v>219</v>
      </c>
      <c r="AX156">
        <v>1</v>
      </c>
      <c r="AY156">
        <v>0</v>
      </c>
      <c r="AZ156">
        <v>1</v>
      </c>
      <c r="BA156">
        <v>0</v>
      </c>
      <c r="BB156">
        <v>0</v>
      </c>
      <c r="BC156">
        <v>0</v>
      </c>
      <c r="BD156">
        <v>0</v>
      </c>
      <c r="BE156">
        <v>0</v>
      </c>
      <c r="BF156">
        <v>1</v>
      </c>
      <c r="BG156">
        <v>0</v>
      </c>
      <c r="BH156">
        <v>0</v>
      </c>
      <c r="BI156">
        <v>0</v>
      </c>
      <c r="BJ156" t="s">
        <v>219</v>
      </c>
      <c r="BK156" t="s">
        <v>219</v>
      </c>
      <c r="BL156" t="s">
        <v>219</v>
      </c>
      <c r="BM156" t="s">
        <v>219</v>
      </c>
      <c r="BN156" t="s">
        <v>219</v>
      </c>
      <c r="BO156" t="s">
        <v>219</v>
      </c>
      <c r="BP156">
        <v>0</v>
      </c>
      <c r="BQ156">
        <v>1</v>
      </c>
      <c r="BR156">
        <v>0</v>
      </c>
      <c r="BS156" t="s">
        <v>219</v>
      </c>
      <c r="BT156" t="s">
        <v>219</v>
      </c>
      <c r="BU156" t="s">
        <v>219</v>
      </c>
      <c r="BV156" t="s">
        <v>219</v>
      </c>
      <c r="BW156" t="s">
        <v>219</v>
      </c>
      <c r="BX156" t="s">
        <v>219</v>
      </c>
      <c r="BY156" t="s">
        <v>219</v>
      </c>
      <c r="BZ156" t="s">
        <v>219</v>
      </c>
      <c r="CA156" t="s">
        <v>219</v>
      </c>
      <c r="CB156" t="s">
        <v>219</v>
      </c>
      <c r="CC156" t="s">
        <v>219</v>
      </c>
      <c r="CD156" t="s">
        <v>219</v>
      </c>
      <c r="CE156" t="s">
        <v>219</v>
      </c>
      <c r="CF156" t="s">
        <v>219</v>
      </c>
      <c r="CG156" t="s">
        <v>219</v>
      </c>
      <c r="CH156" t="s">
        <v>219</v>
      </c>
      <c r="CI156">
        <v>0</v>
      </c>
      <c r="CJ156">
        <v>0</v>
      </c>
      <c r="CK156">
        <v>0</v>
      </c>
      <c r="CL156">
        <v>0</v>
      </c>
      <c r="CM156">
        <v>0</v>
      </c>
      <c r="CN156">
        <v>1</v>
      </c>
      <c r="CO156">
        <v>1</v>
      </c>
      <c r="CP156">
        <v>1</v>
      </c>
      <c r="CQ156">
        <v>1</v>
      </c>
      <c r="CR156">
        <v>0</v>
      </c>
      <c r="CS156">
        <v>1</v>
      </c>
      <c r="CT156">
        <v>0</v>
      </c>
      <c r="CU156">
        <v>0</v>
      </c>
      <c r="CV156">
        <v>1</v>
      </c>
      <c r="CW156">
        <v>0</v>
      </c>
      <c r="CX156">
        <v>1</v>
      </c>
      <c r="CY156">
        <v>0</v>
      </c>
      <c r="CZ156">
        <v>0</v>
      </c>
      <c r="DA156" t="s">
        <v>219</v>
      </c>
      <c r="DB156" t="s">
        <v>219</v>
      </c>
      <c r="DC156" t="s">
        <v>219</v>
      </c>
      <c r="DD156" t="s">
        <v>219</v>
      </c>
      <c r="DE156" t="s">
        <v>219</v>
      </c>
      <c r="DF156" t="s">
        <v>219</v>
      </c>
      <c r="DG156" t="s">
        <v>219</v>
      </c>
      <c r="DH156">
        <v>0</v>
      </c>
      <c r="DI156">
        <v>1</v>
      </c>
      <c r="DJ156">
        <v>0</v>
      </c>
      <c r="DK156">
        <v>1</v>
      </c>
      <c r="DL156">
        <v>1</v>
      </c>
      <c r="DM156">
        <v>0</v>
      </c>
      <c r="DN156">
        <v>0</v>
      </c>
      <c r="DO156">
        <v>1</v>
      </c>
      <c r="DP156">
        <v>0</v>
      </c>
      <c r="DQ156">
        <v>0</v>
      </c>
      <c r="DR156">
        <v>0</v>
      </c>
      <c r="DS156">
        <v>0</v>
      </c>
      <c r="DT156">
        <v>0</v>
      </c>
      <c r="DU156" t="s">
        <v>219</v>
      </c>
      <c r="DV156" t="s">
        <v>219</v>
      </c>
      <c r="DW156" t="s">
        <v>219</v>
      </c>
      <c r="DX156" t="s">
        <v>219</v>
      </c>
      <c r="DY156" t="s">
        <v>219</v>
      </c>
      <c r="DZ156" t="s">
        <v>219</v>
      </c>
      <c r="EA156" t="s">
        <v>219</v>
      </c>
      <c r="EB156" t="s">
        <v>219</v>
      </c>
      <c r="EC156" t="s">
        <v>219</v>
      </c>
      <c r="ED156">
        <v>0</v>
      </c>
      <c r="EE156" t="s">
        <v>219</v>
      </c>
      <c r="EF156" t="s">
        <v>219</v>
      </c>
      <c r="EG156" t="s">
        <v>219</v>
      </c>
      <c r="EH156" t="s">
        <v>219</v>
      </c>
      <c r="EI156" t="s">
        <v>219</v>
      </c>
      <c r="EJ156">
        <v>0</v>
      </c>
      <c r="EK156" t="s">
        <v>219</v>
      </c>
      <c r="EL156" t="s">
        <v>219</v>
      </c>
      <c r="EM156" t="s">
        <v>219</v>
      </c>
      <c r="EN156" t="s">
        <v>219</v>
      </c>
      <c r="EO156" t="s">
        <v>219</v>
      </c>
      <c r="EP156">
        <v>1</v>
      </c>
      <c r="EQ156">
        <v>0</v>
      </c>
      <c r="ER156">
        <v>1</v>
      </c>
      <c r="ES156">
        <v>0</v>
      </c>
      <c r="ET156">
        <v>1</v>
      </c>
      <c r="EU156">
        <v>1</v>
      </c>
      <c r="EV156">
        <v>0</v>
      </c>
      <c r="EW156" t="s">
        <v>219</v>
      </c>
      <c r="EX156" t="s">
        <v>219</v>
      </c>
      <c r="EY156" t="s">
        <v>219</v>
      </c>
      <c r="EZ156" t="s">
        <v>219</v>
      </c>
      <c r="FA156" t="s">
        <v>219</v>
      </c>
      <c r="FB156" t="s">
        <v>219</v>
      </c>
      <c r="FC156">
        <v>0</v>
      </c>
      <c r="FD156" t="s">
        <v>219</v>
      </c>
      <c r="FE156" t="s">
        <v>219</v>
      </c>
      <c r="FF156" t="s">
        <v>219</v>
      </c>
      <c r="FG156">
        <v>1</v>
      </c>
      <c r="FH156">
        <v>0</v>
      </c>
      <c r="FI156">
        <v>0</v>
      </c>
      <c r="FJ156">
        <v>0</v>
      </c>
      <c r="FK156">
        <v>1</v>
      </c>
      <c r="FL156">
        <v>0</v>
      </c>
      <c r="FM156">
        <v>0</v>
      </c>
      <c r="FN156">
        <v>0</v>
      </c>
      <c r="FO156">
        <v>0</v>
      </c>
      <c r="FP156" t="s">
        <v>219</v>
      </c>
      <c r="FQ156" t="s">
        <v>219</v>
      </c>
      <c r="FR156" t="s">
        <v>219</v>
      </c>
      <c r="FS156" t="s">
        <v>219</v>
      </c>
      <c r="FT156" t="s">
        <v>219</v>
      </c>
      <c r="FU156" t="s">
        <v>219</v>
      </c>
      <c r="FV156" t="s">
        <v>219</v>
      </c>
      <c r="FW156" t="s">
        <v>219</v>
      </c>
      <c r="FX156" t="s">
        <v>219</v>
      </c>
      <c r="FY156">
        <v>0</v>
      </c>
      <c r="FZ156">
        <v>0</v>
      </c>
      <c r="GA156" t="s">
        <v>219</v>
      </c>
      <c r="GB156" t="s">
        <v>219</v>
      </c>
      <c r="GC156" t="s">
        <v>219</v>
      </c>
      <c r="GD156" t="s">
        <v>219</v>
      </c>
      <c r="GE156" t="s">
        <v>219</v>
      </c>
      <c r="GF156" t="s">
        <v>219</v>
      </c>
      <c r="GG156" t="s">
        <v>219</v>
      </c>
      <c r="GH156" t="s">
        <v>219</v>
      </c>
      <c r="GI156" t="s">
        <v>219</v>
      </c>
      <c r="GJ156" t="s">
        <v>219</v>
      </c>
      <c r="GK156" t="s">
        <v>219</v>
      </c>
      <c r="GL156" t="s">
        <v>219</v>
      </c>
      <c r="GM156" t="s">
        <v>219</v>
      </c>
      <c r="GN156" t="s">
        <v>219</v>
      </c>
      <c r="GO156" t="s">
        <v>219</v>
      </c>
      <c r="GP156" t="s">
        <v>219</v>
      </c>
      <c r="GQ156" t="s">
        <v>219</v>
      </c>
      <c r="GR156" t="s">
        <v>219</v>
      </c>
      <c r="GS156" t="s">
        <v>219</v>
      </c>
      <c r="GT156" t="s">
        <v>219</v>
      </c>
      <c r="GU156" t="s">
        <v>219</v>
      </c>
      <c r="GV156" t="s">
        <v>219</v>
      </c>
      <c r="GW156" t="s">
        <v>219</v>
      </c>
      <c r="GX156" t="s">
        <v>219</v>
      </c>
      <c r="GY156" t="s">
        <v>219</v>
      </c>
      <c r="GZ156" t="s">
        <v>219</v>
      </c>
      <c r="HA156" t="s">
        <v>219</v>
      </c>
      <c r="HB156" t="s">
        <v>219</v>
      </c>
      <c r="HC156" t="s">
        <v>219</v>
      </c>
      <c r="HD156" t="s">
        <v>219</v>
      </c>
      <c r="HE156" t="s">
        <v>219</v>
      </c>
      <c r="HF156" t="s">
        <v>219</v>
      </c>
      <c r="HG156" t="s">
        <v>219</v>
      </c>
      <c r="HH156" t="s">
        <v>219</v>
      </c>
      <c r="HI156" t="s">
        <v>219</v>
      </c>
      <c r="HJ156">
        <v>0</v>
      </c>
    </row>
    <row r="157" spans="1:218">
      <c r="A157" t="s">
        <v>252</v>
      </c>
      <c r="B157" s="1">
        <v>43678</v>
      </c>
      <c r="C157" s="1">
        <v>44196</v>
      </c>
      <c r="D157">
        <v>0</v>
      </c>
      <c r="E157">
        <v>1</v>
      </c>
      <c r="F157">
        <v>0</v>
      </c>
      <c r="G157">
        <v>0</v>
      </c>
      <c r="H157">
        <v>0</v>
      </c>
      <c r="I157">
        <v>1</v>
      </c>
      <c r="J157">
        <v>1</v>
      </c>
      <c r="K157">
        <v>0</v>
      </c>
      <c r="L157">
        <v>0</v>
      </c>
      <c r="M157">
        <v>1</v>
      </c>
      <c r="N157">
        <v>1</v>
      </c>
      <c r="O157">
        <v>1</v>
      </c>
      <c r="P157">
        <v>0</v>
      </c>
      <c r="Q157">
        <v>0</v>
      </c>
      <c r="R157">
        <v>0</v>
      </c>
      <c r="S157">
        <v>0</v>
      </c>
      <c r="T157">
        <v>0</v>
      </c>
      <c r="U157" t="s">
        <v>219</v>
      </c>
      <c r="V157" t="s">
        <v>219</v>
      </c>
      <c r="W157" t="s">
        <v>219</v>
      </c>
      <c r="X157" t="s">
        <v>219</v>
      </c>
      <c r="Y157" t="s">
        <v>219</v>
      </c>
      <c r="Z157" t="s">
        <v>219</v>
      </c>
      <c r="AA157" t="s">
        <v>219</v>
      </c>
      <c r="AB157">
        <v>0</v>
      </c>
      <c r="AC157">
        <v>1</v>
      </c>
      <c r="AD157">
        <v>1</v>
      </c>
      <c r="AE157">
        <v>1</v>
      </c>
      <c r="AF157">
        <v>0</v>
      </c>
      <c r="AG157">
        <v>1</v>
      </c>
      <c r="AH157">
        <v>1</v>
      </c>
      <c r="AI157">
        <v>1</v>
      </c>
      <c r="AJ157">
        <v>1</v>
      </c>
      <c r="AK157">
        <v>0</v>
      </c>
      <c r="AL157">
        <v>1</v>
      </c>
      <c r="AM157">
        <v>1</v>
      </c>
      <c r="AN157">
        <v>0</v>
      </c>
      <c r="AO157">
        <v>0</v>
      </c>
      <c r="AP157">
        <v>0</v>
      </c>
      <c r="AQ157">
        <v>0</v>
      </c>
      <c r="AR157">
        <v>1</v>
      </c>
      <c r="AS157">
        <v>0</v>
      </c>
      <c r="AT157">
        <v>0</v>
      </c>
      <c r="AU157">
        <v>0</v>
      </c>
      <c r="AV157" t="s">
        <v>219</v>
      </c>
      <c r="AW157" t="s">
        <v>219</v>
      </c>
      <c r="AX157">
        <v>1</v>
      </c>
      <c r="AY157">
        <v>0</v>
      </c>
      <c r="AZ157">
        <v>0</v>
      </c>
      <c r="BA157">
        <v>1</v>
      </c>
      <c r="BB157">
        <v>0</v>
      </c>
      <c r="BC157">
        <v>0</v>
      </c>
      <c r="BD157">
        <v>0</v>
      </c>
      <c r="BE157">
        <v>0</v>
      </c>
      <c r="BF157">
        <v>0</v>
      </c>
      <c r="BG157">
        <v>1</v>
      </c>
      <c r="BH157">
        <v>0</v>
      </c>
      <c r="BI157">
        <v>0</v>
      </c>
      <c r="BJ157" t="s">
        <v>219</v>
      </c>
      <c r="BK157" t="s">
        <v>219</v>
      </c>
      <c r="BL157" t="s">
        <v>219</v>
      </c>
      <c r="BM157" t="s">
        <v>219</v>
      </c>
      <c r="BN157" t="s">
        <v>219</v>
      </c>
      <c r="BO157" t="s">
        <v>219</v>
      </c>
      <c r="BP157">
        <v>0</v>
      </c>
      <c r="BQ157">
        <v>0</v>
      </c>
      <c r="BR157" t="s">
        <v>219</v>
      </c>
      <c r="BS157" t="s">
        <v>219</v>
      </c>
      <c r="BT157" t="s">
        <v>219</v>
      </c>
      <c r="BU157" t="s">
        <v>219</v>
      </c>
      <c r="BV157" t="s">
        <v>219</v>
      </c>
      <c r="BW157" t="s">
        <v>219</v>
      </c>
      <c r="BX157" t="s">
        <v>219</v>
      </c>
      <c r="BY157" t="s">
        <v>219</v>
      </c>
      <c r="BZ157" t="s">
        <v>219</v>
      </c>
      <c r="CA157" t="s">
        <v>219</v>
      </c>
      <c r="CB157" t="s">
        <v>219</v>
      </c>
      <c r="CC157" t="s">
        <v>219</v>
      </c>
      <c r="CD157" t="s">
        <v>219</v>
      </c>
      <c r="CE157" t="s">
        <v>219</v>
      </c>
      <c r="CF157" t="s">
        <v>219</v>
      </c>
      <c r="CG157" t="s">
        <v>219</v>
      </c>
      <c r="CH157" t="s">
        <v>219</v>
      </c>
      <c r="CI157" t="s">
        <v>219</v>
      </c>
      <c r="CJ157" t="s">
        <v>219</v>
      </c>
      <c r="CK157" t="s">
        <v>219</v>
      </c>
      <c r="CL157" t="s">
        <v>219</v>
      </c>
      <c r="CM157" t="s">
        <v>219</v>
      </c>
      <c r="CN157" t="s">
        <v>219</v>
      </c>
      <c r="CO157" t="s">
        <v>219</v>
      </c>
      <c r="CP157" t="s">
        <v>219</v>
      </c>
      <c r="CQ157" t="s">
        <v>219</v>
      </c>
      <c r="CR157" t="s">
        <v>219</v>
      </c>
      <c r="CS157" t="s">
        <v>219</v>
      </c>
      <c r="CT157" t="s">
        <v>219</v>
      </c>
      <c r="CU157" t="s">
        <v>219</v>
      </c>
      <c r="CV157" t="s">
        <v>219</v>
      </c>
      <c r="CW157" t="s">
        <v>219</v>
      </c>
      <c r="CX157" t="s">
        <v>219</v>
      </c>
      <c r="CY157">
        <v>0</v>
      </c>
      <c r="CZ157">
        <v>0</v>
      </c>
      <c r="DA157" t="s">
        <v>219</v>
      </c>
      <c r="DB157" t="s">
        <v>219</v>
      </c>
      <c r="DC157" t="s">
        <v>219</v>
      </c>
      <c r="DD157" t="s">
        <v>219</v>
      </c>
      <c r="DE157" t="s">
        <v>219</v>
      </c>
      <c r="DF157" t="s">
        <v>219</v>
      </c>
      <c r="DG157" t="s">
        <v>219</v>
      </c>
      <c r="DH157">
        <v>0</v>
      </c>
      <c r="DI157">
        <v>1</v>
      </c>
      <c r="DJ157">
        <v>0</v>
      </c>
      <c r="DK157">
        <v>1</v>
      </c>
      <c r="DL157">
        <v>0</v>
      </c>
      <c r="DM157" t="s">
        <v>219</v>
      </c>
      <c r="DN157" t="s">
        <v>219</v>
      </c>
      <c r="DO157" t="s">
        <v>219</v>
      </c>
      <c r="DP157" t="s">
        <v>219</v>
      </c>
      <c r="DQ157" t="s">
        <v>219</v>
      </c>
      <c r="DR157">
        <v>0</v>
      </c>
      <c r="DS157">
        <v>0</v>
      </c>
      <c r="DT157">
        <v>1</v>
      </c>
      <c r="DU157">
        <v>0</v>
      </c>
      <c r="DV157">
        <v>1</v>
      </c>
      <c r="DW157">
        <v>0</v>
      </c>
      <c r="DX157">
        <v>0</v>
      </c>
      <c r="DY157">
        <v>1</v>
      </c>
      <c r="DZ157">
        <v>1</v>
      </c>
      <c r="EA157">
        <v>1</v>
      </c>
      <c r="EB157">
        <v>0</v>
      </c>
      <c r="EC157">
        <v>0</v>
      </c>
      <c r="ED157">
        <v>0</v>
      </c>
      <c r="EE157" t="s">
        <v>219</v>
      </c>
      <c r="EF157" t="s">
        <v>219</v>
      </c>
      <c r="EG157" t="s">
        <v>219</v>
      </c>
      <c r="EH157" t="s">
        <v>219</v>
      </c>
      <c r="EI157" t="s">
        <v>219</v>
      </c>
      <c r="EJ157">
        <v>0</v>
      </c>
      <c r="EK157" t="s">
        <v>219</v>
      </c>
      <c r="EL157" t="s">
        <v>219</v>
      </c>
      <c r="EM157" t="s">
        <v>219</v>
      </c>
      <c r="EN157" t="s">
        <v>219</v>
      </c>
      <c r="EO157" t="s">
        <v>219</v>
      </c>
      <c r="EP157">
        <v>1</v>
      </c>
      <c r="EQ157">
        <v>0</v>
      </c>
      <c r="ER157">
        <v>1</v>
      </c>
      <c r="ES157">
        <v>1</v>
      </c>
      <c r="ET157">
        <v>1</v>
      </c>
      <c r="EU157">
        <v>1</v>
      </c>
      <c r="EV157">
        <v>1</v>
      </c>
      <c r="EW157">
        <v>0</v>
      </c>
      <c r="EX157">
        <v>1</v>
      </c>
      <c r="EY157">
        <v>1</v>
      </c>
      <c r="EZ157">
        <v>1</v>
      </c>
      <c r="FA157">
        <v>0</v>
      </c>
      <c r="FB157">
        <v>0</v>
      </c>
      <c r="FC157">
        <v>1</v>
      </c>
      <c r="FD157">
        <v>0</v>
      </c>
      <c r="FE157">
        <v>1</v>
      </c>
      <c r="FF157">
        <v>1</v>
      </c>
      <c r="FG157">
        <v>0</v>
      </c>
      <c r="FH157" t="s">
        <v>219</v>
      </c>
      <c r="FI157" t="s">
        <v>219</v>
      </c>
      <c r="FJ157" t="s">
        <v>219</v>
      </c>
      <c r="FK157" t="s">
        <v>219</v>
      </c>
      <c r="FL157" t="s">
        <v>219</v>
      </c>
      <c r="FM157" t="s">
        <v>219</v>
      </c>
      <c r="FN157">
        <v>0</v>
      </c>
      <c r="FO157">
        <v>0</v>
      </c>
      <c r="FP157" t="s">
        <v>219</v>
      </c>
      <c r="FQ157" t="s">
        <v>219</v>
      </c>
      <c r="FR157" t="s">
        <v>219</v>
      </c>
      <c r="FS157" t="s">
        <v>219</v>
      </c>
      <c r="FT157" t="s">
        <v>219</v>
      </c>
      <c r="FU157" t="s">
        <v>219</v>
      </c>
      <c r="FV157" t="s">
        <v>219</v>
      </c>
      <c r="FW157" t="s">
        <v>219</v>
      </c>
      <c r="FX157" t="s">
        <v>219</v>
      </c>
      <c r="FY157">
        <v>0</v>
      </c>
      <c r="FZ157">
        <v>0</v>
      </c>
      <c r="GA157" t="s">
        <v>219</v>
      </c>
      <c r="GB157" t="s">
        <v>219</v>
      </c>
      <c r="GC157" t="s">
        <v>219</v>
      </c>
      <c r="GD157" t="s">
        <v>219</v>
      </c>
      <c r="GE157" t="s">
        <v>219</v>
      </c>
      <c r="GF157" t="s">
        <v>219</v>
      </c>
      <c r="GG157" t="s">
        <v>219</v>
      </c>
      <c r="GH157" t="s">
        <v>219</v>
      </c>
      <c r="GI157" t="s">
        <v>219</v>
      </c>
      <c r="GJ157" t="s">
        <v>219</v>
      </c>
      <c r="GK157" t="s">
        <v>219</v>
      </c>
      <c r="GL157" t="s">
        <v>219</v>
      </c>
      <c r="GM157" t="s">
        <v>219</v>
      </c>
      <c r="GN157" t="s">
        <v>219</v>
      </c>
      <c r="GO157" t="s">
        <v>219</v>
      </c>
      <c r="GP157" t="s">
        <v>219</v>
      </c>
      <c r="GQ157" t="s">
        <v>219</v>
      </c>
      <c r="GR157" t="s">
        <v>219</v>
      </c>
      <c r="GS157" t="s">
        <v>219</v>
      </c>
      <c r="GT157" t="s">
        <v>219</v>
      </c>
      <c r="GU157" t="s">
        <v>219</v>
      </c>
      <c r="GV157" t="s">
        <v>219</v>
      </c>
      <c r="GW157" t="s">
        <v>219</v>
      </c>
      <c r="GX157" t="s">
        <v>219</v>
      </c>
      <c r="GY157" t="s">
        <v>219</v>
      </c>
      <c r="GZ157" t="s">
        <v>219</v>
      </c>
      <c r="HA157" t="s">
        <v>219</v>
      </c>
      <c r="HB157" t="s">
        <v>219</v>
      </c>
      <c r="HC157" t="s">
        <v>219</v>
      </c>
      <c r="HD157" t="s">
        <v>219</v>
      </c>
      <c r="HE157" t="s">
        <v>219</v>
      </c>
      <c r="HF157" t="s">
        <v>219</v>
      </c>
      <c r="HG157" t="s">
        <v>219</v>
      </c>
      <c r="HH157" t="s">
        <v>219</v>
      </c>
      <c r="HI157" t="s">
        <v>219</v>
      </c>
      <c r="HJ157">
        <v>0</v>
      </c>
    </row>
    <row r="158" spans="1:218">
      <c r="A158" t="s">
        <v>252</v>
      </c>
      <c r="B158" s="1">
        <v>44197</v>
      </c>
      <c r="C158" s="1">
        <v>44308</v>
      </c>
      <c r="D158">
        <v>0</v>
      </c>
      <c r="E158">
        <v>1</v>
      </c>
      <c r="F158">
        <v>0</v>
      </c>
      <c r="G158">
        <v>0</v>
      </c>
      <c r="H158">
        <v>0</v>
      </c>
      <c r="I158">
        <v>1</v>
      </c>
      <c r="J158">
        <v>1</v>
      </c>
      <c r="K158">
        <v>0</v>
      </c>
      <c r="L158">
        <v>0</v>
      </c>
      <c r="M158">
        <v>1</v>
      </c>
      <c r="N158">
        <v>1</v>
      </c>
      <c r="O158">
        <v>1</v>
      </c>
      <c r="P158">
        <v>0</v>
      </c>
      <c r="Q158">
        <v>0</v>
      </c>
      <c r="R158">
        <v>0</v>
      </c>
      <c r="S158">
        <v>0</v>
      </c>
      <c r="T158">
        <v>0</v>
      </c>
      <c r="U158" t="s">
        <v>219</v>
      </c>
      <c r="V158" t="s">
        <v>219</v>
      </c>
      <c r="W158" t="s">
        <v>219</v>
      </c>
      <c r="X158" t="s">
        <v>219</v>
      </c>
      <c r="Y158" t="s">
        <v>219</v>
      </c>
      <c r="Z158" t="s">
        <v>219</v>
      </c>
      <c r="AA158" t="s">
        <v>219</v>
      </c>
      <c r="AB158">
        <v>0</v>
      </c>
      <c r="AC158">
        <v>1</v>
      </c>
      <c r="AD158">
        <v>1</v>
      </c>
      <c r="AE158">
        <v>1</v>
      </c>
      <c r="AF158">
        <v>0</v>
      </c>
      <c r="AG158">
        <v>1</v>
      </c>
      <c r="AH158">
        <v>1</v>
      </c>
      <c r="AI158">
        <v>1</v>
      </c>
      <c r="AJ158">
        <v>1</v>
      </c>
      <c r="AK158">
        <v>0</v>
      </c>
      <c r="AL158">
        <v>1</v>
      </c>
      <c r="AM158">
        <v>1</v>
      </c>
      <c r="AN158">
        <v>0</v>
      </c>
      <c r="AO158">
        <v>0</v>
      </c>
      <c r="AP158">
        <v>0</v>
      </c>
      <c r="AQ158">
        <v>0</v>
      </c>
      <c r="AR158">
        <v>1</v>
      </c>
      <c r="AS158">
        <v>0</v>
      </c>
      <c r="AT158">
        <v>0</v>
      </c>
      <c r="AU158">
        <v>0</v>
      </c>
      <c r="AV158" t="s">
        <v>219</v>
      </c>
      <c r="AW158" t="s">
        <v>219</v>
      </c>
      <c r="AX158">
        <v>1</v>
      </c>
      <c r="AY158">
        <v>0</v>
      </c>
      <c r="AZ158">
        <v>0</v>
      </c>
      <c r="BA158">
        <v>1</v>
      </c>
      <c r="BB158">
        <v>0</v>
      </c>
      <c r="BC158">
        <v>0</v>
      </c>
      <c r="BD158">
        <v>0</v>
      </c>
      <c r="BE158">
        <v>0</v>
      </c>
      <c r="BF158">
        <v>0</v>
      </c>
      <c r="BG158">
        <v>1</v>
      </c>
      <c r="BH158">
        <v>0</v>
      </c>
      <c r="BI158">
        <v>0</v>
      </c>
      <c r="BJ158" t="s">
        <v>219</v>
      </c>
      <c r="BK158" t="s">
        <v>219</v>
      </c>
      <c r="BL158" t="s">
        <v>219</v>
      </c>
      <c r="BM158" t="s">
        <v>219</v>
      </c>
      <c r="BN158" t="s">
        <v>219</v>
      </c>
      <c r="BO158" t="s">
        <v>219</v>
      </c>
      <c r="BP158">
        <v>0</v>
      </c>
      <c r="BQ158">
        <v>0</v>
      </c>
      <c r="BR158" t="s">
        <v>219</v>
      </c>
      <c r="BS158" t="s">
        <v>219</v>
      </c>
      <c r="BT158" t="s">
        <v>219</v>
      </c>
      <c r="BU158" t="s">
        <v>219</v>
      </c>
      <c r="BV158" t="s">
        <v>219</v>
      </c>
      <c r="BW158" t="s">
        <v>219</v>
      </c>
      <c r="BX158" t="s">
        <v>219</v>
      </c>
      <c r="BY158" t="s">
        <v>219</v>
      </c>
      <c r="BZ158" t="s">
        <v>219</v>
      </c>
      <c r="CA158" t="s">
        <v>219</v>
      </c>
      <c r="CB158" t="s">
        <v>219</v>
      </c>
      <c r="CC158" t="s">
        <v>219</v>
      </c>
      <c r="CD158" t="s">
        <v>219</v>
      </c>
      <c r="CE158" t="s">
        <v>219</v>
      </c>
      <c r="CF158" t="s">
        <v>219</v>
      </c>
      <c r="CG158" t="s">
        <v>219</v>
      </c>
      <c r="CH158" t="s">
        <v>219</v>
      </c>
      <c r="CI158" t="s">
        <v>219</v>
      </c>
      <c r="CJ158" t="s">
        <v>219</v>
      </c>
      <c r="CK158" t="s">
        <v>219</v>
      </c>
      <c r="CL158" t="s">
        <v>219</v>
      </c>
      <c r="CM158" t="s">
        <v>219</v>
      </c>
      <c r="CN158" t="s">
        <v>219</v>
      </c>
      <c r="CO158" t="s">
        <v>219</v>
      </c>
      <c r="CP158" t="s">
        <v>219</v>
      </c>
      <c r="CQ158" t="s">
        <v>219</v>
      </c>
      <c r="CR158" t="s">
        <v>219</v>
      </c>
      <c r="CS158" t="s">
        <v>219</v>
      </c>
      <c r="CT158" t="s">
        <v>219</v>
      </c>
      <c r="CU158" t="s">
        <v>219</v>
      </c>
      <c r="CV158" t="s">
        <v>219</v>
      </c>
      <c r="CW158" t="s">
        <v>219</v>
      </c>
      <c r="CX158" t="s">
        <v>219</v>
      </c>
      <c r="CY158">
        <v>0</v>
      </c>
      <c r="CZ158">
        <v>0</v>
      </c>
      <c r="DA158" t="s">
        <v>219</v>
      </c>
      <c r="DB158" t="s">
        <v>219</v>
      </c>
      <c r="DC158" t="s">
        <v>219</v>
      </c>
      <c r="DD158" t="s">
        <v>219</v>
      </c>
      <c r="DE158" t="s">
        <v>219</v>
      </c>
      <c r="DF158" t="s">
        <v>219</v>
      </c>
      <c r="DG158" t="s">
        <v>219</v>
      </c>
      <c r="DH158">
        <v>0</v>
      </c>
      <c r="DI158">
        <v>1</v>
      </c>
      <c r="DJ158">
        <v>0</v>
      </c>
      <c r="DK158">
        <v>1</v>
      </c>
      <c r="DL158">
        <v>0</v>
      </c>
      <c r="DM158" t="s">
        <v>219</v>
      </c>
      <c r="DN158" t="s">
        <v>219</v>
      </c>
      <c r="DO158" t="s">
        <v>219</v>
      </c>
      <c r="DP158" t="s">
        <v>219</v>
      </c>
      <c r="DQ158" t="s">
        <v>219</v>
      </c>
      <c r="DR158">
        <v>0</v>
      </c>
      <c r="DS158">
        <v>0</v>
      </c>
      <c r="DT158">
        <v>1</v>
      </c>
      <c r="DU158">
        <v>0</v>
      </c>
      <c r="DV158">
        <v>1</v>
      </c>
      <c r="DW158">
        <v>0</v>
      </c>
      <c r="DX158">
        <v>0</v>
      </c>
      <c r="DY158">
        <v>1</v>
      </c>
      <c r="DZ158">
        <v>1</v>
      </c>
      <c r="EA158">
        <v>1</v>
      </c>
      <c r="EB158">
        <v>0</v>
      </c>
      <c r="EC158">
        <v>0</v>
      </c>
      <c r="ED158">
        <v>0</v>
      </c>
      <c r="EE158" t="s">
        <v>219</v>
      </c>
      <c r="EF158" t="s">
        <v>219</v>
      </c>
      <c r="EG158" t="s">
        <v>219</v>
      </c>
      <c r="EH158" t="s">
        <v>219</v>
      </c>
      <c r="EI158" t="s">
        <v>219</v>
      </c>
      <c r="EJ158">
        <v>0</v>
      </c>
      <c r="EK158" t="s">
        <v>219</v>
      </c>
      <c r="EL158" t="s">
        <v>219</v>
      </c>
      <c r="EM158" t="s">
        <v>219</v>
      </c>
      <c r="EN158" t="s">
        <v>219</v>
      </c>
      <c r="EO158" t="s">
        <v>219</v>
      </c>
      <c r="EP158">
        <v>1</v>
      </c>
      <c r="EQ158">
        <v>0</v>
      </c>
      <c r="ER158">
        <v>1</v>
      </c>
      <c r="ES158">
        <v>1</v>
      </c>
      <c r="ET158">
        <v>1</v>
      </c>
      <c r="EU158">
        <v>1</v>
      </c>
      <c r="EV158">
        <v>1</v>
      </c>
      <c r="EW158">
        <v>0</v>
      </c>
      <c r="EX158">
        <v>1</v>
      </c>
      <c r="EY158">
        <v>1</v>
      </c>
      <c r="EZ158">
        <v>1</v>
      </c>
      <c r="FA158">
        <v>0</v>
      </c>
      <c r="FB158">
        <v>0</v>
      </c>
      <c r="FC158">
        <v>1</v>
      </c>
      <c r="FD158">
        <v>0</v>
      </c>
      <c r="FE158">
        <v>1</v>
      </c>
      <c r="FF158">
        <v>1</v>
      </c>
      <c r="FG158">
        <v>0</v>
      </c>
      <c r="FH158" t="s">
        <v>219</v>
      </c>
      <c r="FI158" t="s">
        <v>219</v>
      </c>
      <c r="FJ158" t="s">
        <v>219</v>
      </c>
      <c r="FK158" t="s">
        <v>219</v>
      </c>
      <c r="FL158" t="s">
        <v>219</v>
      </c>
      <c r="FM158" t="s">
        <v>219</v>
      </c>
      <c r="FN158">
        <v>0</v>
      </c>
      <c r="FO158">
        <v>0</v>
      </c>
      <c r="FP158" t="s">
        <v>219</v>
      </c>
      <c r="FQ158" t="s">
        <v>219</v>
      </c>
      <c r="FR158" t="s">
        <v>219</v>
      </c>
      <c r="FS158" t="s">
        <v>219</v>
      </c>
      <c r="FT158" t="s">
        <v>219</v>
      </c>
      <c r="FU158" t="s">
        <v>219</v>
      </c>
      <c r="FV158" t="s">
        <v>219</v>
      </c>
      <c r="FW158" t="s">
        <v>219</v>
      </c>
      <c r="FX158" t="s">
        <v>219</v>
      </c>
      <c r="FY158">
        <v>0</v>
      </c>
      <c r="FZ158">
        <v>0</v>
      </c>
      <c r="GA158" t="s">
        <v>219</v>
      </c>
      <c r="GB158" t="s">
        <v>219</v>
      </c>
      <c r="GC158" t="s">
        <v>219</v>
      </c>
      <c r="GD158" t="s">
        <v>219</v>
      </c>
      <c r="GE158" t="s">
        <v>219</v>
      </c>
      <c r="GF158" t="s">
        <v>219</v>
      </c>
      <c r="GG158" t="s">
        <v>219</v>
      </c>
      <c r="GH158" t="s">
        <v>219</v>
      </c>
      <c r="GI158" t="s">
        <v>219</v>
      </c>
      <c r="GJ158" t="s">
        <v>219</v>
      </c>
      <c r="GK158" t="s">
        <v>219</v>
      </c>
      <c r="GL158" t="s">
        <v>219</v>
      </c>
      <c r="GM158" t="s">
        <v>219</v>
      </c>
      <c r="GN158" t="s">
        <v>219</v>
      </c>
      <c r="GO158" t="s">
        <v>219</v>
      </c>
      <c r="GP158" t="s">
        <v>219</v>
      </c>
      <c r="GQ158" t="s">
        <v>219</v>
      </c>
      <c r="GR158" t="s">
        <v>219</v>
      </c>
      <c r="GS158" t="s">
        <v>219</v>
      </c>
      <c r="GT158" t="s">
        <v>219</v>
      </c>
      <c r="GU158" t="s">
        <v>219</v>
      </c>
      <c r="GV158" t="s">
        <v>219</v>
      </c>
      <c r="GW158" t="s">
        <v>219</v>
      </c>
      <c r="GX158" t="s">
        <v>219</v>
      </c>
      <c r="GY158" t="s">
        <v>219</v>
      </c>
      <c r="GZ158" t="s">
        <v>219</v>
      </c>
      <c r="HA158" t="s">
        <v>219</v>
      </c>
      <c r="HB158" t="s">
        <v>219</v>
      </c>
      <c r="HC158" t="s">
        <v>219</v>
      </c>
      <c r="HD158" t="s">
        <v>219</v>
      </c>
      <c r="HE158" t="s">
        <v>219</v>
      </c>
      <c r="HF158" t="s">
        <v>219</v>
      </c>
      <c r="HG158" t="s">
        <v>219</v>
      </c>
      <c r="HH158" t="s">
        <v>219</v>
      </c>
      <c r="HI158" t="s">
        <v>219</v>
      </c>
      <c r="HJ158">
        <v>0</v>
      </c>
    </row>
    <row r="159" spans="1:218">
      <c r="A159" t="s">
        <v>252</v>
      </c>
      <c r="B159" s="1">
        <v>44309</v>
      </c>
      <c r="C159" s="1">
        <v>44408</v>
      </c>
      <c r="D159">
        <v>0</v>
      </c>
      <c r="E159">
        <v>1</v>
      </c>
      <c r="F159">
        <v>0</v>
      </c>
      <c r="G159">
        <v>0</v>
      </c>
      <c r="H159">
        <v>0</v>
      </c>
      <c r="I159">
        <v>1</v>
      </c>
      <c r="J159">
        <v>1</v>
      </c>
      <c r="K159">
        <v>0</v>
      </c>
      <c r="L159">
        <v>0</v>
      </c>
      <c r="M159">
        <v>1</v>
      </c>
      <c r="N159">
        <v>1</v>
      </c>
      <c r="O159">
        <v>1</v>
      </c>
      <c r="P159">
        <v>0</v>
      </c>
      <c r="Q159">
        <v>0</v>
      </c>
      <c r="R159">
        <v>0</v>
      </c>
      <c r="S159">
        <v>0</v>
      </c>
      <c r="T159">
        <v>0</v>
      </c>
      <c r="U159" t="s">
        <v>219</v>
      </c>
      <c r="V159" t="s">
        <v>219</v>
      </c>
      <c r="W159" t="s">
        <v>219</v>
      </c>
      <c r="X159" t="s">
        <v>219</v>
      </c>
      <c r="Y159" t="s">
        <v>219</v>
      </c>
      <c r="Z159" t="s">
        <v>219</v>
      </c>
      <c r="AA159" t="s">
        <v>219</v>
      </c>
      <c r="AB159">
        <v>0</v>
      </c>
      <c r="AC159">
        <v>1</v>
      </c>
      <c r="AD159">
        <v>1</v>
      </c>
      <c r="AE159">
        <v>1</v>
      </c>
      <c r="AF159">
        <v>0</v>
      </c>
      <c r="AG159">
        <v>1</v>
      </c>
      <c r="AH159">
        <v>1</v>
      </c>
      <c r="AI159">
        <v>1</v>
      </c>
      <c r="AJ159">
        <v>1</v>
      </c>
      <c r="AK159">
        <v>0</v>
      </c>
      <c r="AL159">
        <v>1</v>
      </c>
      <c r="AM159">
        <v>1</v>
      </c>
      <c r="AN159">
        <v>0</v>
      </c>
      <c r="AO159">
        <v>0</v>
      </c>
      <c r="AP159">
        <v>0</v>
      </c>
      <c r="AQ159">
        <v>0</v>
      </c>
      <c r="AR159">
        <v>1</v>
      </c>
      <c r="AS159">
        <v>1</v>
      </c>
      <c r="AT159">
        <v>0</v>
      </c>
      <c r="AU159">
        <v>0</v>
      </c>
      <c r="AV159" t="s">
        <v>219</v>
      </c>
      <c r="AW159" t="s">
        <v>219</v>
      </c>
      <c r="AX159">
        <v>1</v>
      </c>
      <c r="AY159">
        <v>0</v>
      </c>
      <c r="AZ159">
        <v>0</v>
      </c>
      <c r="BA159">
        <v>1</v>
      </c>
      <c r="BB159">
        <v>0</v>
      </c>
      <c r="BC159">
        <v>0</v>
      </c>
      <c r="BD159">
        <v>0</v>
      </c>
      <c r="BE159">
        <v>0</v>
      </c>
      <c r="BF159">
        <v>0</v>
      </c>
      <c r="BG159">
        <v>1</v>
      </c>
      <c r="BH159">
        <v>0</v>
      </c>
      <c r="BI159">
        <v>0</v>
      </c>
      <c r="BJ159" t="s">
        <v>219</v>
      </c>
      <c r="BK159" t="s">
        <v>219</v>
      </c>
      <c r="BL159" t="s">
        <v>219</v>
      </c>
      <c r="BM159" t="s">
        <v>219</v>
      </c>
      <c r="BN159" t="s">
        <v>219</v>
      </c>
      <c r="BO159" t="s">
        <v>219</v>
      </c>
      <c r="BP159">
        <v>0</v>
      </c>
      <c r="BQ159">
        <v>0</v>
      </c>
      <c r="BR159" t="s">
        <v>219</v>
      </c>
      <c r="BS159" t="s">
        <v>219</v>
      </c>
      <c r="BT159" t="s">
        <v>219</v>
      </c>
      <c r="BU159" t="s">
        <v>219</v>
      </c>
      <c r="BV159" t="s">
        <v>219</v>
      </c>
      <c r="BW159" t="s">
        <v>219</v>
      </c>
      <c r="BX159" t="s">
        <v>219</v>
      </c>
      <c r="BY159" t="s">
        <v>219</v>
      </c>
      <c r="BZ159" t="s">
        <v>219</v>
      </c>
      <c r="CA159" t="s">
        <v>219</v>
      </c>
      <c r="CB159" t="s">
        <v>219</v>
      </c>
      <c r="CC159" t="s">
        <v>219</v>
      </c>
      <c r="CD159" t="s">
        <v>219</v>
      </c>
      <c r="CE159" t="s">
        <v>219</v>
      </c>
      <c r="CF159" t="s">
        <v>219</v>
      </c>
      <c r="CG159" t="s">
        <v>219</v>
      </c>
      <c r="CH159" t="s">
        <v>219</v>
      </c>
      <c r="CI159" t="s">
        <v>219</v>
      </c>
      <c r="CJ159" t="s">
        <v>219</v>
      </c>
      <c r="CK159" t="s">
        <v>219</v>
      </c>
      <c r="CL159" t="s">
        <v>219</v>
      </c>
      <c r="CM159" t="s">
        <v>219</v>
      </c>
      <c r="CN159" t="s">
        <v>219</v>
      </c>
      <c r="CO159" t="s">
        <v>219</v>
      </c>
      <c r="CP159" t="s">
        <v>219</v>
      </c>
      <c r="CQ159" t="s">
        <v>219</v>
      </c>
      <c r="CR159" t="s">
        <v>219</v>
      </c>
      <c r="CS159" t="s">
        <v>219</v>
      </c>
      <c r="CT159" t="s">
        <v>219</v>
      </c>
      <c r="CU159" t="s">
        <v>219</v>
      </c>
      <c r="CV159" t="s">
        <v>219</v>
      </c>
      <c r="CW159" t="s">
        <v>219</v>
      </c>
      <c r="CX159" t="s">
        <v>219</v>
      </c>
      <c r="CY159">
        <v>0</v>
      </c>
      <c r="CZ159">
        <v>0</v>
      </c>
      <c r="DA159" t="s">
        <v>219</v>
      </c>
      <c r="DB159" t="s">
        <v>219</v>
      </c>
      <c r="DC159" t="s">
        <v>219</v>
      </c>
      <c r="DD159" t="s">
        <v>219</v>
      </c>
      <c r="DE159" t="s">
        <v>219</v>
      </c>
      <c r="DF159" t="s">
        <v>219</v>
      </c>
      <c r="DG159" t="s">
        <v>219</v>
      </c>
      <c r="DH159">
        <v>0</v>
      </c>
      <c r="DI159">
        <v>1</v>
      </c>
      <c r="DJ159">
        <v>0</v>
      </c>
      <c r="DK159">
        <v>1</v>
      </c>
      <c r="DL159">
        <v>0</v>
      </c>
      <c r="DM159" t="s">
        <v>219</v>
      </c>
      <c r="DN159" t="s">
        <v>219</v>
      </c>
      <c r="DO159" t="s">
        <v>219</v>
      </c>
      <c r="DP159" t="s">
        <v>219</v>
      </c>
      <c r="DQ159" t="s">
        <v>219</v>
      </c>
      <c r="DR159">
        <v>0</v>
      </c>
      <c r="DS159">
        <v>0</v>
      </c>
      <c r="DT159">
        <v>1</v>
      </c>
      <c r="DU159">
        <v>0</v>
      </c>
      <c r="DV159">
        <v>1</v>
      </c>
      <c r="DW159">
        <v>0</v>
      </c>
      <c r="DX159">
        <v>0</v>
      </c>
      <c r="DY159">
        <v>1</v>
      </c>
      <c r="DZ159">
        <v>1</v>
      </c>
      <c r="EA159">
        <v>1</v>
      </c>
      <c r="EB159">
        <v>0</v>
      </c>
      <c r="EC159">
        <v>0</v>
      </c>
      <c r="ED159">
        <v>0</v>
      </c>
      <c r="EE159" t="s">
        <v>219</v>
      </c>
      <c r="EF159" t="s">
        <v>219</v>
      </c>
      <c r="EG159" t="s">
        <v>219</v>
      </c>
      <c r="EH159" t="s">
        <v>219</v>
      </c>
      <c r="EI159" t="s">
        <v>219</v>
      </c>
      <c r="EJ159">
        <v>0</v>
      </c>
      <c r="EK159" t="s">
        <v>219</v>
      </c>
      <c r="EL159" t="s">
        <v>219</v>
      </c>
      <c r="EM159" t="s">
        <v>219</v>
      </c>
      <c r="EN159" t="s">
        <v>219</v>
      </c>
      <c r="EO159" t="s">
        <v>219</v>
      </c>
      <c r="EP159">
        <v>1</v>
      </c>
      <c r="EQ159">
        <v>0</v>
      </c>
      <c r="ER159">
        <v>1</v>
      </c>
      <c r="ES159">
        <v>1</v>
      </c>
      <c r="ET159">
        <v>1</v>
      </c>
      <c r="EU159">
        <v>1</v>
      </c>
      <c r="EV159">
        <v>1</v>
      </c>
      <c r="EW159">
        <v>0</v>
      </c>
      <c r="EX159">
        <v>1</v>
      </c>
      <c r="EY159">
        <v>1</v>
      </c>
      <c r="EZ159">
        <v>1</v>
      </c>
      <c r="FA159">
        <v>0</v>
      </c>
      <c r="FB159">
        <v>0</v>
      </c>
      <c r="FC159">
        <v>1</v>
      </c>
      <c r="FD159">
        <v>0</v>
      </c>
      <c r="FE159">
        <v>1</v>
      </c>
      <c r="FF159">
        <v>1</v>
      </c>
      <c r="FG159">
        <v>0</v>
      </c>
      <c r="FH159" t="s">
        <v>219</v>
      </c>
      <c r="FI159" t="s">
        <v>219</v>
      </c>
      <c r="FJ159" t="s">
        <v>219</v>
      </c>
      <c r="FK159" t="s">
        <v>219</v>
      </c>
      <c r="FL159" t="s">
        <v>219</v>
      </c>
      <c r="FM159" t="s">
        <v>219</v>
      </c>
      <c r="FN159">
        <v>0</v>
      </c>
      <c r="FO159">
        <v>0</v>
      </c>
      <c r="FP159" t="s">
        <v>219</v>
      </c>
      <c r="FQ159" t="s">
        <v>219</v>
      </c>
      <c r="FR159" t="s">
        <v>219</v>
      </c>
      <c r="FS159" t="s">
        <v>219</v>
      </c>
      <c r="FT159" t="s">
        <v>219</v>
      </c>
      <c r="FU159" t="s">
        <v>219</v>
      </c>
      <c r="FV159" t="s">
        <v>219</v>
      </c>
      <c r="FW159" t="s">
        <v>219</v>
      </c>
      <c r="FX159" t="s">
        <v>219</v>
      </c>
      <c r="FY159">
        <v>0</v>
      </c>
      <c r="FZ159">
        <v>0</v>
      </c>
      <c r="GA159" t="s">
        <v>219</v>
      </c>
      <c r="GB159" t="s">
        <v>219</v>
      </c>
      <c r="GC159" t="s">
        <v>219</v>
      </c>
      <c r="GD159" t="s">
        <v>219</v>
      </c>
      <c r="GE159" t="s">
        <v>219</v>
      </c>
      <c r="GF159" t="s">
        <v>219</v>
      </c>
      <c r="GG159" t="s">
        <v>219</v>
      </c>
      <c r="GH159" t="s">
        <v>219</v>
      </c>
      <c r="GI159" t="s">
        <v>219</v>
      </c>
      <c r="GJ159" t="s">
        <v>219</v>
      </c>
      <c r="GK159" t="s">
        <v>219</v>
      </c>
      <c r="GL159" t="s">
        <v>219</v>
      </c>
      <c r="GM159" t="s">
        <v>219</v>
      </c>
      <c r="GN159" t="s">
        <v>219</v>
      </c>
      <c r="GO159" t="s">
        <v>219</v>
      </c>
      <c r="GP159" t="s">
        <v>219</v>
      </c>
      <c r="GQ159" t="s">
        <v>219</v>
      </c>
      <c r="GR159" t="s">
        <v>219</v>
      </c>
      <c r="GS159" t="s">
        <v>219</v>
      </c>
      <c r="GT159" t="s">
        <v>219</v>
      </c>
      <c r="GU159" t="s">
        <v>219</v>
      </c>
      <c r="GV159" t="s">
        <v>219</v>
      </c>
      <c r="GW159" t="s">
        <v>219</v>
      </c>
      <c r="GX159" t="s">
        <v>219</v>
      </c>
      <c r="GY159" t="s">
        <v>219</v>
      </c>
      <c r="GZ159" t="s">
        <v>219</v>
      </c>
      <c r="HA159" t="s">
        <v>219</v>
      </c>
      <c r="HB159" t="s">
        <v>219</v>
      </c>
      <c r="HC159" t="s">
        <v>219</v>
      </c>
      <c r="HD159" t="s">
        <v>219</v>
      </c>
      <c r="HE159" t="s">
        <v>219</v>
      </c>
      <c r="HF159" t="s">
        <v>219</v>
      </c>
      <c r="HG159" t="s">
        <v>219</v>
      </c>
      <c r="HH159" t="s">
        <v>219</v>
      </c>
      <c r="HI159" t="s">
        <v>219</v>
      </c>
      <c r="HJ159">
        <v>0</v>
      </c>
    </row>
    <row r="160" spans="1:218">
      <c r="A160" t="s">
        <v>252</v>
      </c>
      <c r="B160" s="1">
        <v>44409</v>
      </c>
      <c r="C160" s="1">
        <v>44511</v>
      </c>
      <c r="D160">
        <v>0</v>
      </c>
      <c r="E160">
        <v>1</v>
      </c>
      <c r="F160">
        <v>0</v>
      </c>
      <c r="G160">
        <v>0</v>
      </c>
      <c r="H160">
        <v>1</v>
      </c>
      <c r="I160">
        <v>1</v>
      </c>
      <c r="J160">
        <v>1</v>
      </c>
      <c r="K160">
        <v>0</v>
      </c>
      <c r="L160">
        <v>0</v>
      </c>
      <c r="M160">
        <v>1</v>
      </c>
      <c r="N160">
        <v>1</v>
      </c>
      <c r="O160">
        <v>1</v>
      </c>
      <c r="P160">
        <v>0</v>
      </c>
      <c r="Q160">
        <v>0</v>
      </c>
      <c r="R160">
        <v>0</v>
      </c>
      <c r="S160">
        <v>0</v>
      </c>
      <c r="T160">
        <v>0</v>
      </c>
      <c r="U160" t="s">
        <v>219</v>
      </c>
      <c r="V160" t="s">
        <v>219</v>
      </c>
      <c r="W160" t="s">
        <v>219</v>
      </c>
      <c r="X160" t="s">
        <v>219</v>
      </c>
      <c r="Y160" t="s">
        <v>219</v>
      </c>
      <c r="Z160" t="s">
        <v>219</v>
      </c>
      <c r="AA160" t="s">
        <v>219</v>
      </c>
      <c r="AB160">
        <v>0</v>
      </c>
      <c r="AC160">
        <v>1</v>
      </c>
      <c r="AD160">
        <v>1</v>
      </c>
      <c r="AE160">
        <v>1</v>
      </c>
      <c r="AF160">
        <v>0</v>
      </c>
      <c r="AG160">
        <v>1</v>
      </c>
      <c r="AH160">
        <v>1</v>
      </c>
      <c r="AI160">
        <v>1</v>
      </c>
      <c r="AJ160">
        <v>1</v>
      </c>
      <c r="AK160">
        <v>0</v>
      </c>
      <c r="AL160">
        <v>1</v>
      </c>
      <c r="AM160">
        <v>1</v>
      </c>
      <c r="AN160">
        <v>0</v>
      </c>
      <c r="AO160">
        <v>0</v>
      </c>
      <c r="AP160">
        <v>0</v>
      </c>
      <c r="AQ160">
        <v>0</v>
      </c>
      <c r="AR160">
        <v>1</v>
      </c>
      <c r="AS160">
        <v>1</v>
      </c>
      <c r="AT160">
        <v>0</v>
      </c>
      <c r="AU160">
        <v>0</v>
      </c>
      <c r="AV160" t="s">
        <v>219</v>
      </c>
      <c r="AW160" t="s">
        <v>219</v>
      </c>
      <c r="AX160">
        <v>1</v>
      </c>
      <c r="AY160">
        <v>0</v>
      </c>
      <c r="AZ160">
        <v>1</v>
      </c>
      <c r="BA160">
        <v>1</v>
      </c>
      <c r="BB160">
        <v>0</v>
      </c>
      <c r="BC160">
        <v>0</v>
      </c>
      <c r="BD160">
        <v>0</v>
      </c>
      <c r="BE160">
        <v>0</v>
      </c>
      <c r="BF160">
        <v>1</v>
      </c>
      <c r="BG160">
        <v>0</v>
      </c>
      <c r="BH160">
        <v>0</v>
      </c>
      <c r="BI160">
        <v>0</v>
      </c>
      <c r="BJ160" t="s">
        <v>219</v>
      </c>
      <c r="BK160" t="s">
        <v>219</v>
      </c>
      <c r="BL160" t="s">
        <v>219</v>
      </c>
      <c r="BM160" t="s">
        <v>219</v>
      </c>
      <c r="BN160" t="s">
        <v>219</v>
      </c>
      <c r="BO160" t="s">
        <v>219</v>
      </c>
      <c r="BP160">
        <v>0</v>
      </c>
      <c r="BQ160">
        <v>0</v>
      </c>
      <c r="BR160" t="s">
        <v>219</v>
      </c>
      <c r="BS160" t="s">
        <v>219</v>
      </c>
      <c r="BT160" t="s">
        <v>219</v>
      </c>
      <c r="BU160" t="s">
        <v>219</v>
      </c>
      <c r="BV160" t="s">
        <v>219</v>
      </c>
      <c r="BW160" t="s">
        <v>219</v>
      </c>
      <c r="BX160" t="s">
        <v>219</v>
      </c>
      <c r="BY160" t="s">
        <v>219</v>
      </c>
      <c r="BZ160" t="s">
        <v>219</v>
      </c>
      <c r="CA160" t="s">
        <v>219</v>
      </c>
      <c r="CB160" t="s">
        <v>219</v>
      </c>
      <c r="CC160" t="s">
        <v>219</v>
      </c>
      <c r="CD160" t="s">
        <v>219</v>
      </c>
      <c r="CE160" t="s">
        <v>219</v>
      </c>
      <c r="CF160" t="s">
        <v>219</v>
      </c>
      <c r="CG160" t="s">
        <v>219</v>
      </c>
      <c r="CH160" t="s">
        <v>219</v>
      </c>
      <c r="CI160" t="s">
        <v>219</v>
      </c>
      <c r="CJ160" t="s">
        <v>219</v>
      </c>
      <c r="CK160" t="s">
        <v>219</v>
      </c>
      <c r="CL160" t="s">
        <v>219</v>
      </c>
      <c r="CM160" t="s">
        <v>219</v>
      </c>
      <c r="CN160" t="s">
        <v>219</v>
      </c>
      <c r="CO160" t="s">
        <v>219</v>
      </c>
      <c r="CP160" t="s">
        <v>219</v>
      </c>
      <c r="CQ160" t="s">
        <v>219</v>
      </c>
      <c r="CR160" t="s">
        <v>219</v>
      </c>
      <c r="CS160" t="s">
        <v>219</v>
      </c>
      <c r="CT160" t="s">
        <v>219</v>
      </c>
      <c r="CU160" t="s">
        <v>219</v>
      </c>
      <c r="CV160" t="s">
        <v>219</v>
      </c>
      <c r="CW160" t="s">
        <v>219</v>
      </c>
      <c r="CX160" t="s">
        <v>219</v>
      </c>
      <c r="CY160">
        <v>0</v>
      </c>
      <c r="CZ160">
        <v>1</v>
      </c>
      <c r="DA160">
        <v>0</v>
      </c>
      <c r="DB160">
        <v>1</v>
      </c>
      <c r="DC160">
        <v>1</v>
      </c>
      <c r="DD160">
        <v>1</v>
      </c>
      <c r="DE160">
        <v>0</v>
      </c>
      <c r="DF160">
        <v>1</v>
      </c>
      <c r="DG160">
        <v>0</v>
      </c>
      <c r="DH160">
        <v>0</v>
      </c>
      <c r="DI160">
        <v>1</v>
      </c>
      <c r="DJ160">
        <v>0</v>
      </c>
      <c r="DK160">
        <v>1</v>
      </c>
      <c r="DL160">
        <v>0</v>
      </c>
      <c r="DM160" t="s">
        <v>219</v>
      </c>
      <c r="DN160" t="s">
        <v>219</v>
      </c>
      <c r="DO160" t="s">
        <v>219</v>
      </c>
      <c r="DP160" t="s">
        <v>219</v>
      </c>
      <c r="DQ160" t="s">
        <v>219</v>
      </c>
      <c r="DR160">
        <v>0</v>
      </c>
      <c r="DS160">
        <v>0</v>
      </c>
      <c r="DT160">
        <v>1</v>
      </c>
      <c r="DU160">
        <v>0</v>
      </c>
      <c r="DV160">
        <v>1</v>
      </c>
      <c r="DW160">
        <v>0</v>
      </c>
      <c r="DX160">
        <v>0</v>
      </c>
      <c r="DY160">
        <v>1</v>
      </c>
      <c r="DZ160">
        <v>1</v>
      </c>
      <c r="EA160">
        <v>1</v>
      </c>
      <c r="EB160">
        <v>0</v>
      </c>
      <c r="EC160">
        <v>0</v>
      </c>
      <c r="ED160">
        <v>0</v>
      </c>
      <c r="EE160" t="s">
        <v>219</v>
      </c>
      <c r="EF160" t="s">
        <v>219</v>
      </c>
      <c r="EG160" t="s">
        <v>219</v>
      </c>
      <c r="EH160" t="s">
        <v>219</v>
      </c>
      <c r="EI160" t="s">
        <v>219</v>
      </c>
      <c r="EJ160">
        <v>0</v>
      </c>
      <c r="EK160" t="s">
        <v>219</v>
      </c>
      <c r="EL160" t="s">
        <v>219</v>
      </c>
      <c r="EM160" t="s">
        <v>219</v>
      </c>
      <c r="EN160" t="s">
        <v>219</v>
      </c>
      <c r="EO160" t="s">
        <v>219</v>
      </c>
      <c r="EP160">
        <v>1</v>
      </c>
      <c r="EQ160">
        <v>0</v>
      </c>
      <c r="ER160">
        <v>1</v>
      </c>
      <c r="ES160">
        <v>1</v>
      </c>
      <c r="ET160">
        <v>1</v>
      </c>
      <c r="EU160">
        <v>1</v>
      </c>
      <c r="EV160">
        <v>1</v>
      </c>
      <c r="EW160">
        <v>0</v>
      </c>
      <c r="EX160">
        <v>1</v>
      </c>
      <c r="EY160">
        <v>1</v>
      </c>
      <c r="EZ160">
        <v>1</v>
      </c>
      <c r="FA160">
        <v>0</v>
      </c>
      <c r="FB160">
        <v>0</v>
      </c>
      <c r="FC160">
        <v>1</v>
      </c>
      <c r="FD160">
        <v>0</v>
      </c>
      <c r="FE160">
        <v>1</v>
      </c>
      <c r="FF160">
        <v>1</v>
      </c>
      <c r="FG160">
        <v>0</v>
      </c>
      <c r="FH160" t="s">
        <v>219</v>
      </c>
      <c r="FI160" t="s">
        <v>219</v>
      </c>
      <c r="FJ160" t="s">
        <v>219</v>
      </c>
      <c r="FK160" t="s">
        <v>219</v>
      </c>
      <c r="FL160" t="s">
        <v>219</v>
      </c>
      <c r="FM160" t="s">
        <v>219</v>
      </c>
      <c r="FN160">
        <v>0</v>
      </c>
      <c r="FO160">
        <v>0</v>
      </c>
      <c r="FP160" t="s">
        <v>219</v>
      </c>
      <c r="FQ160" t="s">
        <v>219</v>
      </c>
      <c r="FR160" t="s">
        <v>219</v>
      </c>
      <c r="FS160" t="s">
        <v>219</v>
      </c>
      <c r="FT160" t="s">
        <v>219</v>
      </c>
      <c r="FU160" t="s">
        <v>219</v>
      </c>
      <c r="FV160" t="s">
        <v>219</v>
      </c>
      <c r="FW160" t="s">
        <v>219</v>
      </c>
      <c r="FX160" t="s">
        <v>219</v>
      </c>
      <c r="FY160">
        <v>0</v>
      </c>
      <c r="FZ160">
        <v>0</v>
      </c>
      <c r="GA160" t="s">
        <v>219</v>
      </c>
      <c r="GB160" t="s">
        <v>219</v>
      </c>
      <c r="GC160" t="s">
        <v>219</v>
      </c>
      <c r="GD160" t="s">
        <v>219</v>
      </c>
      <c r="GE160" t="s">
        <v>219</v>
      </c>
      <c r="GF160" t="s">
        <v>219</v>
      </c>
      <c r="GG160" t="s">
        <v>219</v>
      </c>
      <c r="GH160" t="s">
        <v>219</v>
      </c>
      <c r="GI160" t="s">
        <v>219</v>
      </c>
      <c r="GJ160" t="s">
        <v>219</v>
      </c>
      <c r="GK160" t="s">
        <v>219</v>
      </c>
      <c r="GL160" t="s">
        <v>219</v>
      </c>
      <c r="GM160" t="s">
        <v>219</v>
      </c>
      <c r="GN160" t="s">
        <v>219</v>
      </c>
      <c r="GO160" t="s">
        <v>219</v>
      </c>
      <c r="GP160" t="s">
        <v>219</v>
      </c>
      <c r="GQ160" t="s">
        <v>219</v>
      </c>
      <c r="GR160" t="s">
        <v>219</v>
      </c>
      <c r="GS160" t="s">
        <v>219</v>
      </c>
      <c r="GT160" t="s">
        <v>219</v>
      </c>
      <c r="GU160" t="s">
        <v>219</v>
      </c>
      <c r="GV160" t="s">
        <v>219</v>
      </c>
      <c r="GW160" t="s">
        <v>219</v>
      </c>
      <c r="GX160" t="s">
        <v>219</v>
      </c>
      <c r="GY160" t="s">
        <v>219</v>
      </c>
      <c r="GZ160" t="s">
        <v>219</v>
      </c>
      <c r="HA160" t="s">
        <v>219</v>
      </c>
      <c r="HB160" t="s">
        <v>219</v>
      </c>
      <c r="HC160" t="s">
        <v>219</v>
      </c>
      <c r="HD160" t="s">
        <v>219</v>
      </c>
      <c r="HE160" t="s">
        <v>219</v>
      </c>
      <c r="HF160" t="s">
        <v>219</v>
      </c>
      <c r="HG160" t="s">
        <v>219</v>
      </c>
      <c r="HH160" t="s">
        <v>219</v>
      </c>
      <c r="HI160" t="s">
        <v>219</v>
      </c>
      <c r="HJ160">
        <v>0</v>
      </c>
    </row>
    <row r="161" spans="1:218">
      <c r="A161" t="s">
        <v>252</v>
      </c>
      <c r="B161" s="1">
        <v>44512</v>
      </c>
      <c r="C161" s="1">
        <v>44866</v>
      </c>
      <c r="D161">
        <v>0</v>
      </c>
      <c r="E161">
        <v>1</v>
      </c>
      <c r="F161">
        <v>0</v>
      </c>
      <c r="G161">
        <v>0</v>
      </c>
      <c r="H161">
        <v>1</v>
      </c>
      <c r="I161">
        <v>1</v>
      </c>
      <c r="J161">
        <v>1</v>
      </c>
      <c r="K161">
        <v>0</v>
      </c>
      <c r="L161">
        <v>0</v>
      </c>
      <c r="M161">
        <v>1</v>
      </c>
      <c r="N161">
        <v>1</v>
      </c>
      <c r="O161">
        <v>1</v>
      </c>
      <c r="P161">
        <v>0</v>
      </c>
      <c r="Q161">
        <v>0</v>
      </c>
      <c r="R161">
        <v>1</v>
      </c>
      <c r="S161">
        <v>0</v>
      </c>
      <c r="T161">
        <v>0</v>
      </c>
      <c r="U161" t="s">
        <v>219</v>
      </c>
      <c r="V161" t="s">
        <v>219</v>
      </c>
      <c r="W161" t="s">
        <v>219</v>
      </c>
      <c r="X161" t="s">
        <v>219</v>
      </c>
      <c r="Y161" t="s">
        <v>219</v>
      </c>
      <c r="Z161" t="s">
        <v>219</v>
      </c>
      <c r="AA161" t="s">
        <v>219</v>
      </c>
      <c r="AB161">
        <v>0</v>
      </c>
      <c r="AC161">
        <v>1</v>
      </c>
      <c r="AD161">
        <v>1</v>
      </c>
      <c r="AE161">
        <v>1</v>
      </c>
      <c r="AF161">
        <v>0</v>
      </c>
      <c r="AG161">
        <v>1</v>
      </c>
      <c r="AH161">
        <v>1</v>
      </c>
      <c r="AI161">
        <v>1</v>
      </c>
      <c r="AJ161">
        <v>1</v>
      </c>
      <c r="AK161">
        <v>0</v>
      </c>
      <c r="AL161">
        <v>1</v>
      </c>
      <c r="AM161">
        <v>1</v>
      </c>
      <c r="AN161">
        <v>0</v>
      </c>
      <c r="AO161">
        <v>0</v>
      </c>
      <c r="AP161">
        <v>0</v>
      </c>
      <c r="AQ161">
        <v>0</v>
      </c>
      <c r="AR161">
        <v>1</v>
      </c>
      <c r="AS161">
        <v>1</v>
      </c>
      <c r="AT161">
        <v>0</v>
      </c>
      <c r="AU161">
        <v>0</v>
      </c>
      <c r="AV161" t="s">
        <v>219</v>
      </c>
      <c r="AW161" t="s">
        <v>219</v>
      </c>
      <c r="AX161">
        <v>1</v>
      </c>
      <c r="AY161">
        <v>0</v>
      </c>
      <c r="AZ161">
        <v>1</v>
      </c>
      <c r="BA161">
        <v>1</v>
      </c>
      <c r="BB161">
        <v>0</v>
      </c>
      <c r="BC161">
        <v>0</v>
      </c>
      <c r="BD161">
        <v>0</v>
      </c>
      <c r="BE161">
        <v>0</v>
      </c>
      <c r="BF161">
        <v>1</v>
      </c>
      <c r="BG161">
        <v>0</v>
      </c>
      <c r="BH161">
        <v>0</v>
      </c>
      <c r="BI161">
        <v>0</v>
      </c>
      <c r="BJ161" t="s">
        <v>219</v>
      </c>
      <c r="BK161" t="s">
        <v>219</v>
      </c>
      <c r="BL161" t="s">
        <v>219</v>
      </c>
      <c r="BM161" t="s">
        <v>219</v>
      </c>
      <c r="BN161" t="s">
        <v>219</v>
      </c>
      <c r="BO161" t="s">
        <v>219</v>
      </c>
      <c r="BP161">
        <v>0</v>
      </c>
      <c r="BQ161">
        <v>0</v>
      </c>
      <c r="BR161" t="s">
        <v>219</v>
      </c>
      <c r="BS161" t="s">
        <v>219</v>
      </c>
      <c r="BT161" t="s">
        <v>219</v>
      </c>
      <c r="BU161" t="s">
        <v>219</v>
      </c>
      <c r="BV161" t="s">
        <v>219</v>
      </c>
      <c r="BW161" t="s">
        <v>219</v>
      </c>
      <c r="BX161" t="s">
        <v>219</v>
      </c>
      <c r="BY161" t="s">
        <v>219</v>
      </c>
      <c r="BZ161" t="s">
        <v>219</v>
      </c>
      <c r="CA161" t="s">
        <v>219</v>
      </c>
      <c r="CB161" t="s">
        <v>219</v>
      </c>
      <c r="CC161" t="s">
        <v>219</v>
      </c>
      <c r="CD161" t="s">
        <v>219</v>
      </c>
      <c r="CE161" t="s">
        <v>219</v>
      </c>
      <c r="CF161" t="s">
        <v>219</v>
      </c>
      <c r="CG161" t="s">
        <v>219</v>
      </c>
      <c r="CH161" t="s">
        <v>219</v>
      </c>
      <c r="CI161" t="s">
        <v>219</v>
      </c>
      <c r="CJ161" t="s">
        <v>219</v>
      </c>
      <c r="CK161" t="s">
        <v>219</v>
      </c>
      <c r="CL161" t="s">
        <v>219</v>
      </c>
      <c r="CM161" t="s">
        <v>219</v>
      </c>
      <c r="CN161" t="s">
        <v>219</v>
      </c>
      <c r="CO161" t="s">
        <v>219</v>
      </c>
      <c r="CP161" t="s">
        <v>219</v>
      </c>
      <c r="CQ161" t="s">
        <v>219</v>
      </c>
      <c r="CR161" t="s">
        <v>219</v>
      </c>
      <c r="CS161" t="s">
        <v>219</v>
      </c>
      <c r="CT161" t="s">
        <v>219</v>
      </c>
      <c r="CU161" t="s">
        <v>219</v>
      </c>
      <c r="CV161" t="s">
        <v>219</v>
      </c>
      <c r="CW161" t="s">
        <v>219</v>
      </c>
      <c r="CX161" t="s">
        <v>219</v>
      </c>
      <c r="CY161">
        <v>0</v>
      </c>
      <c r="CZ161">
        <v>1</v>
      </c>
      <c r="DA161">
        <v>0</v>
      </c>
      <c r="DB161">
        <v>1</v>
      </c>
      <c r="DC161">
        <v>1</v>
      </c>
      <c r="DD161">
        <v>1</v>
      </c>
      <c r="DE161">
        <v>0</v>
      </c>
      <c r="DF161">
        <v>1</v>
      </c>
      <c r="DG161">
        <v>0</v>
      </c>
      <c r="DH161">
        <v>0</v>
      </c>
      <c r="DI161">
        <v>1</v>
      </c>
      <c r="DJ161">
        <v>0</v>
      </c>
      <c r="DK161">
        <v>1</v>
      </c>
      <c r="DL161">
        <v>0</v>
      </c>
      <c r="DM161" t="s">
        <v>219</v>
      </c>
      <c r="DN161" t="s">
        <v>219</v>
      </c>
      <c r="DO161" t="s">
        <v>219</v>
      </c>
      <c r="DP161" t="s">
        <v>219</v>
      </c>
      <c r="DQ161" t="s">
        <v>219</v>
      </c>
      <c r="DR161">
        <v>0</v>
      </c>
      <c r="DS161">
        <v>0</v>
      </c>
      <c r="DT161">
        <v>1</v>
      </c>
      <c r="DU161">
        <v>0</v>
      </c>
      <c r="DV161">
        <v>1</v>
      </c>
      <c r="DW161">
        <v>0</v>
      </c>
      <c r="DX161">
        <v>0</v>
      </c>
      <c r="DY161">
        <v>1</v>
      </c>
      <c r="DZ161">
        <v>1</v>
      </c>
      <c r="EA161">
        <v>1</v>
      </c>
      <c r="EB161">
        <v>0</v>
      </c>
      <c r="EC161">
        <v>0</v>
      </c>
      <c r="ED161">
        <v>0</v>
      </c>
      <c r="EE161" t="s">
        <v>219</v>
      </c>
      <c r="EF161" t="s">
        <v>219</v>
      </c>
      <c r="EG161" t="s">
        <v>219</v>
      </c>
      <c r="EH161" t="s">
        <v>219</v>
      </c>
      <c r="EI161" t="s">
        <v>219</v>
      </c>
      <c r="EJ161">
        <v>0</v>
      </c>
      <c r="EK161" t="s">
        <v>219</v>
      </c>
      <c r="EL161" t="s">
        <v>219</v>
      </c>
      <c r="EM161" t="s">
        <v>219</v>
      </c>
      <c r="EN161" t="s">
        <v>219</v>
      </c>
      <c r="EO161" t="s">
        <v>219</v>
      </c>
      <c r="EP161">
        <v>1</v>
      </c>
      <c r="EQ161">
        <v>0</v>
      </c>
      <c r="ER161">
        <v>1</v>
      </c>
      <c r="ES161">
        <v>1</v>
      </c>
      <c r="ET161">
        <v>1</v>
      </c>
      <c r="EU161">
        <v>1</v>
      </c>
      <c r="EV161">
        <v>1</v>
      </c>
      <c r="EW161">
        <v>0</v>
      </c>
      <c r="EX161">
        <v>1</v>
      </c>
      <c r="EY161">
        <v>1</v>
      </c>
      <c r="EZ161">
        <v>1</v>
      </c>
      <c r="FA161">
        <v>0</v>
      </c>
      <c r="FB161">
        <v>0</v>
      </c>
      <c r="FC161">
        <v>1</v>
      </c>
      <c r="FD161">
        <v>0</v>
      </c>
      <c r="FE161">
        <v>1</v>
      </c>
      <c r="FF161">
        <v>1</v>
      </c>
      <c r="FG161">
        <v>0</v>
      </c>
      <c r="FH161" t="s">
        <v>219</v>
      </c>
      <c r="FI161" t="s">
        <v>219</v>
      </c>
      <c r="FJ161" t="s">
        <v>219</v>
      </c>
      <c r="FK161" t="s">
        <v>219</v>
      </c>
      <c r="FL161" t="s">
        <v>219</v>
      </c>
      <c r="FM161" t="s">
        <v>219</v>
      </c>
      <c r="FN161">
        <v>0</v>
      </c>
      <c r="FO161">
        <v>0</v>
      </c>
      <c r="FP161" t="s">
        <v>219</v>
      </c>
      <c r="FQ161" t="s">
        <v>219</v>
      </c>
      <c r="FR161" t="s">
        <v>219</v>
      </c>
      <c r="FS161" t="s">
        <v>219</v>
      </c>
      <c r="FT161" t="s">
        <v>219</v>
      </c>
      <c r="FU161" t="s">
        <v>219</v>
      </c>
      <c r="FV161" t="s">
        <v>219</v>
      </c>
      <c r="FW161" t="s">
        <v>219</v>
      </c>
      <c r="FX161" t="s">
        <v>219</v>
      </c>
      <c r="FY161">
        <v>0</v>
      </c>
      <c r="FZ161">
        <v>1</v>
      </c>
      <c r="GA161">
        <v>1</v>
      </c>
      <c r="GB161">
        <v>1</v>
      </c>
      <c r="GC161">
        <v>0</v>
      </c>
      <c r="GD161">
        <v>0</v>
      </c>
      <c r="GE161">
        <v>0</v>
      </c>
      <c r="GF161">
        <v>0</v>
      </c>
      <c r="GG161">
        <v>0</v>
      </c>
      <c r="GH161">
        <v>0</v>
      </c>
      <c r="GI161">
        <v>0</v>
      </c>
      <c r="GJ161">
        <v>0</v>
      </c>
      <c r="GK161">
        <v>0</v>
      </c>
      <c r="GL161">
        <v>0</v>
      </c>
      <c r="GM161">
        <v>0</v>
      </c>
      <c r="GN161">
        <v>0</v>
      </c>
      <c r="GO161">
        <v>0</v>
      </c>
      <c r="GP161">
        <v>0</v>
      </c>
      <c r="GQ161">
        <v>0</v>
      </c>
      <c r="GR161">
        <v>0</v>
      </c>
      <c r="GS161" t="s">
        <v>219</v>
      </c>
      <c r="GT161" t="s">
        <v>219</v>
      </c>
      <c r="GU161" t="s">
        <v>219</v>
      </c>
      <c r="GV161" t="s">
        <v>219</v>
      </c>
      <c r="GW161" t="s">
        <v>219</v>
      </c>
      <c r="GX161" t="s">
        <v>219</v>
      </c>
      <c r="GY161" t="s">
        <v>219</v>
      </c>
      <c r="GZ161" t="s">
        <v>219</v>
      </c>
      <c r="HA161">
        <v>1</v>
      </c>
      <c r="HB161">
        <v>0</v>
      </c>
      <c r="HC161">
        <v>0</v>
      </c>
      <c r="HD161">
        <v>0</v>
      </c>
      <c r="HE161">
        <v>1</v>
      </c>
      <c r="HF161">
        <v>1</v>
      </c>
      <c r="HG161">
        <v>1</v>
      </c>
      <c r="HH161">
        <v>0</v>
      </c>
      <c r="HI161">
        <v>0</v>
      </c>
      <c r="HJ161">
        <v>0</v>
      </c>
    </row>
    <row r="162" spans="1:218">
      <c r="A162" t="s">
        <v>253</v>
      </c>
      <c r="B162" s="1">
        <v>43678</v>
      </c>
      <c r="C162" s="1">
        <v>43782</v>
      </c>
      <c r="D162">
        <v>0</v>
      </c>
      <c r="E162">
        <v>1</v>
      </c>
      <c r="F162">
        <v>0</v>
      </c>
      <c r="G162">
        <v>0</v>
      </c>
      <c r="H162">
        <v>1</v>
      </c>
      <c r="I162">
        <v>0</v>
      </c>
      <c r="J162">
        <v>0</v>
      </c>
      <c r="K162">
        <v>0</v>
      </c>
      <c r="L162">
        <v>0</v>
      </c>
      <c r="M162">
        <v>1</v>
      </c>
      <c r="N162">
        <v>0</v>
      </c>
      <c r="O162">
        <v>1</v>
      </c>
      <c r="P162">
        <v>0</v>
      </c>
      <c r="Q162">
        <v>0</v>
      </c>
      <c r="R162">
        <v>0</v>
      </c>
      <c r="S162">
        <v>0</v>
      </c>
      <c r="T162">
        <v>0</v>
      </c>
      <c r="U162" t="s">
        <v>219</v>
      </c>
      <c r="V162" t="s">
        <v>219</v>
      </c>
      <c r="W162" t="s">
        <v>219</v>
      </c>
      <c r="X162" t="s">
        <v>219</v>
      </c>
      <c r="Y162" t="s">
        <v>219</v>
      </c>
      <c r="Z162" t="s">
        <v>219</v>
      </c>
      <c r="AA162" t="s">
        <v>219</v>
      </c>
      <c r="AB162">
        <v>0</v>
      </c>
      <c r="AC162">
        <v>1</v>
      </c>
      <c r="AD162">
        <v>1</v>
      </c>
      <c r="AE162">
        <v>1</v>
      </c>
      <c r="AF162">
        <v>1</v>
      </c>
      <c r="AG162">
        <v>1</v>
      </c>
      <c r="AH162">
        <v>0</v>
      </c>
      <c r="AI162">
        <v>1</v>
      </c>
      <c r="AJ162">
        <v>0</v>
      </c>
      <c r="AK162">
        <v>1</v>
      </c>
      <c r="AL162">
        <v>1</v>
      </c>
      <c r="AM162">
        <v>1</v>
      </c>
      <c r="AN162">
        <v>1</v>
      </c>
      <c r="AO162">
        <v>0</v>
      </c>
      <c r="AP162">
        <v>0</v>
      </c>
      <c r="AQ162">
        <v>0</v>
      </c>
      <c r="AR162">
        <v>0</v>
      </c>
      <c r="AS162">
        <v>0</v>
      </c>
      <c r="AT162">
        <v>0</v>
      </c>
      <c r="AU162">
        <v>0</v>
      </c>
      <c r="AV162" t="s">
        <v>219</v>
      </c>
      <c r="AW162" t="s">
        <v>219</v>
      </c>
      <c r="AX162">
        <v>1</v>
      </c>
      <c r="AY162">
        <v>0</v>
      </c>
      <c r="AZ162">
        <v>1</v>
      </c>
      <c r="BA162">
        <v>0</v>
      </c>
      <c r="BB162">
        <v>0</v>
      </c>
      <c r="BC162">
        <v>0</v>
      </c>
      <c r="BD162">
        <v>0</v>
      </c>
      <c r="BE162">
        <v>0</v>
      </c>
      <c r="BF162">
        <v>0</v>
      </c>
      <c r="BG162">
        <v>1</v>
      </c>
      <c r="BH162">
        <v>1</v>
      </c>
      <c r="BI162">
        <v>0</v>
      </c>
      <c r="BJ162" t="s">
        <v>219</v>
      </c>
      <c r="BK162" t="s">
        <v>219</v>
      </c>
      <c r="BL162" t="s">
        <v>219</v>
      </c>
      <c r="BM162" t="s">
        <v>219</v>
      </c>
      <c r="BN162" t="s">
        <v>219</v>
      </c>
      <c r="BO162" t="s">
        <v>219</v>
      </c>
      <c r="BP162">
        <v>0</v>
      </c>
      <c r="BQ162">
        <v>0</v>
      </c>
      <c r="BR162" t="s">
        <v>219</v>
      </c>
      <c r="BS162" t="s">
        <v>219</v>
      </c>
      <c r="BT162" t="s">
        <v>219</v>
      </c>
      <c r="BU162" t="s">
        <v>219</v>
      </c>
      <c r="BV162" t="s">
        <v>219</v>
      </c>
      <c r="BW162" t="s">
        <v>219</v>
      </c>
      <c r="BX162" t="s">
        <v>219</v>
      </c>
      <c r="BY162" t="s">
        <v>219</v>
      </c>
      <c r="BZ162" t="s">
        <v>219</v>
      </c>
      <c r="CA162" t="s">
        <v>219</v>
      </c>
      <c r="CB162" t="s">
        <v>219</v>
      </c>
      <c r="CC162" t="s">
        <v>219</v>
      </c>
      <c r="CD162" t="s">
        <v>219</v>
      </c>
      <c r="CE162" t="s">
        <v>219</v>
      </c>
      <c r="CF162" t="s">
        <v>219</v>
      </c>
      <c r="CG162" t="s">
        <v>219</v>
      </c>
      <c r="CH162" t="s">
        <v>219</v>
      </c>
      <c r="CI162" t="s">
        <v>219</v>
      </c>
      <c r="CJ162" t="s">
        <v>219</v>
      </c>
      <c r="CK162" t="s">
        <v>219</v>
      </c>
      <c r="CL162" t="s">
        <v>219</v>
      </c>
      <c r="CM162" t="s">
        <v>219</v>
      </c>
      <c r="CN162" t="s">
        <v>219</v>
      </c>
      <c r="CO162" t="s">
        <v>219</v>
      </c>
      <c r="CP162" t="s">
        <v>219</v>
      </c>
      <c r="CQ162" t="s">
        <v>219</v>
      </c>
      <c r="CR162" t="s">
        <v>219</v>
      </c>
      <c r="CS162" t="s">
        <v>219</v>
      </c>
      <c r="CT162" t="s">
        <v>219</v>
      </c>
      <c r="CU162" t="s">
        <v>219</v>
      </c>
      <c r="CV162" t="s">
        <v>219</v>
      </c>
      <c r="CW162" t="s">
        <v>219</v>
      </c>
      <c r="CX162" t="s">
        <v>219</v>
      </c>
      <c r="CY162">
        <v>0</v>
      </c>
      <c r="CZ162">
        <v>1</v>
      </c>
      <c r="DA162">
        <v>1</v>
      </c>
      <c r="DB162">
        <v>0</v>
      </c>
      <c r="DC162">
        <v>1</v>
      </c>
      <c r="DD162">
        <v>1</v>
      </c>
      <c r="DE162">
        <v>0</v>
      </c>
      <c r="DF162">
        <v>1</v>
      </c>
      <c r="DG162">
        <v>0</v>
      </c>
      <c r="DH162">
        <v>0</v>
      </c>
      <c r="DI162">
        <v>0</v>
      </c>
      <c r="DJ162" t="s">
        <v>219</v>
      </c>
      <c r="DK162" t="s">
        <v>219</v>
      </c>
      <c r="DL162" t="s">
        <v>219</v>
      </c>
      <c r="DM162" t="s">
        <v>219</v>
      </c>
      <c r="DN162" t="s">
        <v>219</v>
      </c>
      <c r="DO162" t="s">
        <v>219</v>
      </c>
      <c r="DP162" t="s">
        <v>219</v>
      </c>
      <c r="DQ162" t="s">
        <v>219</v>
      </c>
      <c r="DR162" t="s">
        <v>219</v>
      </c>
      <c r="DS162">
        <v>0</v>
      </c>
      <c r="DT162">
        <v>0</v>
      </c>
      <c r="DU162" t="s">
        <v>219</v>
      </c>
      <c r="DV162" t="s">
        <v>219</v>
      </c>
      <c r="DW162" t="s">
        <v>219</v>
      </c>
      <c r="DX162" t="s">
        <v>219</v>
      </c>
      <c r="DY162" t="s">
        <v>219</v>
      </c>
      <c r="DZ162" t="s">
        <v>219</v>
      </c>
      <c r="EA162" t="s">
        <v>219</v>
      </c>
      <c r="EB162" t="s">
        <v>219</v>
      </c>
      <c r="EC162" t="s">
        <v>219</v>
      </c>
      <c r="ED162">
        <v>0</v>
      </c>
      <c r="EE162" t="s">
        <v>219</v>
      </c>
      <c r="EF162" t="s">
        <v>219</v>
      </c>
      <c r="EG162" t="s">
        <v>219</v>
      </c>
      <c r="EH162" t="s">
        <v>219</v>
      </c>
      <c r="EI162" t="s">
        <v>219</v>
      </c>
      <c r="EJ162">
        <v>0</v>
      </c>
      <c r="EK162" t="s">
        <v>219</v>
      </c>
      <c r="EL162" t="s">
        <v>219</v>
      </c>
      <c r="EM162" t="s">
        <v>219</v>
      </c>
      <c r="EN162" t="s">
        <v>219</v>
      </c>
      <c r="EO162" t="s">
        <v>219</v>
      </c>
      <c r="EP162">
        <v>1</v>
      </c>
      <c r="EQ162">
        <v>1</v>
      </c>
      <c r="ER162">
        <v>1</v>
      </c>
      <c r="ES162">
        <v>0</v>
      </c>
      <c r="ET162">
        <v>1</v>
      </c>
      <c r="EU162">
        <v>1</v>
      </c>
      <c r="EV162">
        <v>0</v>
      </c>
      <c r="EW162" t="s">
        <v>219</v>
      </c>
      <c r="EX162" t="s">
        <v>219</v>
      </c>
      <c r="EY162" t="s">
        <v>219</v>
      </c>
      <c r="EZ162" t="s">
        <v>219</v>
      </c>
      <c r="FA162" t="s">
        <v>219</v>
      </c>
      <c r="FB162" t="s">
        <v>219</v>
      </c>
      <c r="FC162">
        <v>1</v>
      </c>
      <c r="FD162">
        <v>0</v>
      </c>
      <c r="FE162">
        <v>1</v>
      </c>
      <c r="FF162">
        <v>1</v>
      </c>
      <c r="FG162">
        <v>0</v>
      </c>
      <c r="FH162" t="s">
        <v>219</v>
      </c>
      <c r="FI162" t="s">
        <v>219</v>
      </c>
      <c r="FJ162" t="s">
        <v>219</v>
      </c>
      <c r="FK162" t="s">
        <v>219</v>
      </c>
      <c r="FL162" t="s">
        <v>219</v>
      </c>
      <c r="FM162" t="s">
        <v>219</v>
      </c>
      <c r="FN162">
        <v>0</v>
      </c>
      <c r="FO162">
        <v>0</v>
      </c>
      <c r="FP162" t="s">
        <v>219</v>
      </c>
      <c r="FQ162" t="s">
        <v>219</v>
      </c>
      <c r="FR162" t="s">
        <v>219</v>
      </c>
      <c r="FS162" t="s">
        <v>219</v>
      </c>
      <c r="FT162" t="s">
        <v>219</v>
      </c>
      <c r="FU162" t="s">
        <v>219</v>
      </c>
      <c r="FV162" t="s">
        <v>219</v>
      </c>
      <c r="FW162" t="s">
        <v>219</v>
      </c>
      <c r="FX162" t="s">
        <v>219</v>
      </c>
      <c r="FY162">
        <v>0</v>
      </c>
      <c r="FZ162">
        <v>0</v>
      </c>
      <c r="GA162" t="s">
        <v>219</v>
      </c>
      <c r="GB162" t="s">
        <v>219</v>
      </c>
      <c r="GC162" t="s">
        <v>219</v>
      </c>
      <c r="GD162" t="s">
        <v>219</v>
      </c>
      <c r="GE162" t="s">
        <v>219</v>
      </c>
      <c r="GF162" t="s">
        <v>219</v>
      </c>
      <c r="GG162" t="s">
        <v>219</v>
      </c>
      <c r="GH162" t="s">
        <v>219</v>
      </c>
      <c r="GI162" t="s">
        <v>219</v>
      </c>
      <c r="GJ162" t="s">
        <v>219</v>
      </c>
      <c r="GK162" t="s">
        <v>219</v>
      </c>
      <c r="GL162" t="s">
        <v>219</v>
      </c>
      <c r="GM162" t="s">
        <v>219</v>
      </c>
      <c r="GN162" t="s">
        <v>219</v>
      </c>
      <c r="GO162" t="s">
        <v>219</v>
      </c>
      <c r="GP162" t="s">
        <v>219</v>
      </c>
      <c r="GQ162" t="s">
        <v>219</v>
      </c>
      <c r="GR162" t="s">
        <v>219</v>
      </c>
      <c r="GS162" t="s">
        <v>219</v>
      </c>
      <c r="GT162" t="s">
        <v>219</v>
      </c>
      <c r="GU162" t="s">
        <v>219</v>
      </c>
      <c r="GV162" t="s">
        <v>219</v>
      </c>
      <c r="GW162" t="s">
        <v>219</v>
      </c>
      <c r="GX162" t="s">
        <v>219</v>
      </c>
      <c r="GY162" t="s">
        <v>219</v>
      </c>
      <c r="GZ162" t="s">
        <v>219</v>
      </c>
      <c r="HA162" t="s">
        <v>219</v>
      </c>
      <c r="HB162" t="s">
        <v>219</v>
      </c>
      <c r="HC162" t="s">
        <v>219</v>
      </c>
      <c r="HD162" t="s">
        <v>219</v>
      </c>
      <c r="HE162" t="s">
        <v>219</v>
      </c>
      <c r="HF162" t="s">
        <v>219</v>
      </c>
      <c r="HG162" t="s">
        <v>219</v>
      </c>
      <c r="HH162" t="s">
        <v>219</v>
      </c>
      <c r="HI162" t="s">
        <v>219</v>
      </c>
      <c r="HJ162">
        <v>0</v>
      </c>
    </row>
    <row r="163" spans="1:218">
      <c r="A163" t="s">
        <v>253</v>
      </c>
      <c r="B163" s="1">
        <v>43783</v>
      </c>
      <c r="C163" s="1">
        <v>43826</v>
      </c>
      <c r="D163">
        <v>0</v>
      </c>
      <c r="E163">
        <v>1</v>
      </c>
      <c r="F163">
        <v>0</v>
      </c>
      <c r="G163">
        <v>0</v>
      </c>
      <c r="H163">
        <v>1</v>
      </c>
      <c r="I163">
        <v>0</v>
      </c>
      <c r="J163">
        <v>0</v>
      </c>
      <c r="K163">
        <v>0</v>
      </c>
      <c r="L163">
        <v>0</v>
      </c>
      <c r="M163">
        <v>1</v>
      </c>
      <c r="N163">
        <v>0</v>
      </c>
      <c r="O163">
        <v>1</v>
      </c>
      <c r="P163">
        <v>0</v>
      </c>
      <c r="Q163">
        <v>0</v>
      </c>
      <c r="R163">
        <v>0</v>
      </c>
      <c r="S163">
        <v>0</v>
      </c>
      <c r="T163">
        <v>0</v>
      </c>
      <c r="U163" t="s">
        <v>219</v>
      </c>
      <c r="V163" t="s">
        <v>219</v>
      </c>
      <c r="W163" t="s">
        <v>219</v>
      </c>
      <c r="X163" t="s">
        <v>219</v>
      </c>
      <c r="Y163" t="s">
        <v>219</v>
      </c>
      <c r="Z163" t="s">
        <v>219</v>
      </c>
      <c r="AA163" t="s">
        <v>219</v>
      </c>
      <c r="AB163">
        <v>0</v>
      </c>
      <c r="AC163">
        <v>1</v>
      </c>
      <c r="AD163">
        <v>1</v>
      </c>
      <c r="AE163">
        <v>1</v>
      </c>
      <c r="AF163">
        <v>1</v>
      </c>
      <c r="AG163">
        <v>1</v>
      </c>
      <c r="AH163">
        <v>0</v>
      </c>
      <c r="AI163">
        <v>1</v>
      </c>
      <c r="AJ163">
        <v>0</v>
      </c>
      <c r="AK163">
        <v>1</v>
      </c>
      <c r="AL163">
        <v>1</v>
      </c>
      <c r="AM163">
        <v>1</v>
      </c>
      <c r="AN163">
        <v>1</v>
      </c>
      <c r="AO163">
        <v>0</v>
      </c>
      <c r="AP163">
        <v>0</v>
      </c>
      <c r="AQ163">
        <v>0</v>
      </c>
      <c r="AR163">
        <v>0</v>
      </c>
      <c r="AS163">
        <v>0</v>
      </c>
      <c r="AT163">
        <v>0</v>
      </c>
      <c r="AU163">
        <v>0</v>
      </c>
      <c r="AV163" t="s">
        <v>219</v>
      </c>
      <c r="AW163" t="s">
        <v>219</v>
      </c>
      <c r="AX163">
        <v>1</v>
      </c>
      <c r="AY163">
        <v>0</v>
      </c>
      <c r="AZ163">
        <v>1</v>
      </c>
      <c r="BA163">
        <v>0</v>
      </c>
      <c r="BB163">
        <v>0</v>
      </c>
      <c r="BC163">
        <v>0</v>
      </c>
      <c r="BD163">
        <v>0</v>
      </c>
      <c r="BE163">
        <v>0</v>
      </c>
      <c r="BF163">
        <v>0</v>
      </c>
      <c r="BG163">
        <v>1</v>
      </c>
      <c r="BH163">
        <v>1</v>
      </c>
      <c r="BI163">
        <v>0</v>
      </c>
      <c r="BJ163" t="s">
        <v>219</v>
      </c>
      <c r="BK163" t="s">
        <v>219</v>
      </c>
      <c r="BL163" t="s">
        <v>219</v>
      </c>
      <c r="BM163" t="s">
        <v>219</v>
      </c>
      <c r="BN163" t="s">
        <v>219</v>
      </c>
      <c r="BO163" t="s">
        <v>219</v>
      </c>
      <c r="BP163">
        <v>0</v>
      </c>
      <c r="BQ163">
        <v>0</v>
      </c>
      <c r="BR163" t="s">
        <v>219</v>
      </c>
      <c r="BS163" t="s">
        <v>219</v>
      </c>
      <c r="BT163" t="s">
        <v>219</v>
      </c>
      <c r="BU163" t="s">
        <v>219</v>
      </c>
      <c r="BV163" t="s">
        <v>219</v>
      </c>
      <c r="BW163" t="s">
        <v>219</v>
      </c>
      <c r="BX163" t="s">
        <v>219</v>
      </c>
      <c r="BY163" t="s">
        <v>219</v>
      </c>
      <c r="BZ163" t="s">
        <v>219</v>
      </c>
      <c r="CA163" t="s">
        <v>219</v>
      </c>
      <c r="CB163" t="s">
        <v>219</v>
      </c>
      <c r="CC163" t="s">
        <v>219</v>
      </c>
      <c r="CD163" t="s">
        <v>219</v>
      </c>
      <c r="CE163" t="s">
        <v>219</v>
      </c>
      <c r="CF163" t="s">
        <v>219</v>
      </c>
      <c r="CG163" t="s">
        <v>219</v>
      </c>
      <c r="CH163" t="s">
        <v>219</v>
      </c>
      <c r="CI163" t="s">
        <v>219</v>
      </c>
      <c r="CJ163" t="s">
        <v>219</v>
      </c>
      <c r="CK163" t="s">
        <v>219</v>
      </c>
      <c r="CL163" t="s">
        <v>219</v>
      </c>
      <c r="CM163" t="s">
        <v>219</v>
      </c>
      <c r="CN163" t="s">
        <v>219</v>
      </c>
      <c r="CO163" t="s">
        <v>219</v>
      </c>
      <c r="CP163" t="s">
        <v>219</v>
      </c>
      <c r="CQ163" t="s">
        <v>219</v>
      </c>
      <c r="CR163" t="s">
        <v>219</v>
      </c>
      <c r="CS163" t="s">
        <v>219</v>
      </c>
      <c r="CT163" t="s">
        <v>219</v>
      </c>
      <c r="CU163" t="s">
        <v>219</v>
      </c>
      <c r="CV163" t="s">
        <v>219</v>
      </c>
      <c r="CW163" t="s">
        <v>219</v>
      </c>
      <c r="CX163" t="s">
        <v>219</v>
      </c>
      <c r="CY163">
        <v>0</v>
      </c>
      <c r="CZ163">
        <v>1</v>
      </c>
      <c r="DA163">
        <v>1</v>
      </c>
      <c r="DB163">
        <v>0</v>
      </c>
      <c r="DC163">
        <v>1</v>
      </c>
      <c r="DD163">
        <v>1</v>
      </c>
      <c r="DE163">
        <v>0</v>
      </c>
      <c r="DF163">
        <v>1</v>
      </c>
      <c r="DG163">
        <v>0</v>
      </c>
      <c r="DH163">
        <v>1</v>
      </c>
      <c r="DI163">
        <v>0</v>
      </c>
      <c r="DJ163" t="s">
        <v>219</v>
      </c>
      <c r="DK163" t="s">
        <v>219</v>
      </c>
      <c r="DL163" t="s">
        <v>219</v>
      </c>
      <c r="DM163" t="s">
        <v>219</v>
      </c>
      <c r="DN163" t="s">
        <v>219</v>
      </c>
      <c r="DO163" t="s">
        <v>219</v>
      </c>
      <c r="DP163" t="s">
        <v>219</v>
      </c>
      <c r="DQ163" t="s">
        <v>219</v>
      </c>
      <c r="DR163" t="s">
        <v>219</v>
      </c>
      <c r="DS163">
        <v>0</v>
      </c>
      <c r="DT163">
        <v>0</v>
      </c>
      <c r="DU163" t="s">
        <v>219</v>
      </c>
      <c r="DV163" t="s">
        <v>219</v>
      </c>
      <c r="DW163" t="s">
        <v>219</v>
      </c>
      <c r="DX163" t="s">
        <v>219</v>
      </c>
      <c r="DY163" t="s">
        <v>219</v>
      </c>
      <c r="DZ163" t="s">
        <v>219</v>
      </c>
      <c r="EA163" t="s">
        <v>219</v>
      </c>
      <c r="EB163" t="s">
        <v>219</v>
      </c>
      <c r="EC163" t="s">
        <v>219</v>
      </c>
      <c r="ED163">
        <v>0</v>
      </c>
      <c r="EE163" t="s">
        <v>219</v>
      </c>
      <c r="EF163" t="s">
        <v>219</v>
      </c>
      <c r="EG163" t="s">
        <v>219</v>
      </c>
      <c r="EH163" t="s">
        <v>219</v>
      </c>
      <c r="EI163" t="s">
        <v>219</v>
      </c>
      <c r="EJ163">
        <v>0</v>
      </c>
      <c r="EK163" t="s">
        <v>219</v>
      </c>
      <c r="EL163" t="s">
        <v>219</v>
      </c>
      <c r="EM163" t="s">
        <v>219</v>
      </c>
      <c r="EN163" t="s">
        <v>219</v>
      </c>
      <c r="EO163" t="s">
        <v>219</v>
      </c>
      <c r="EP163">
        <v>1</v>
      </c>
      <c r="EQ163">
        <v>1</v>
      </c>
      <c r="ER163">
        <v>1</v>
      </c>
      <c r="ES163">
        <v>0</v>
      </c>
      <c r="ET163">
        <v>1</v>
      </c>
      <c r="EU163">
        <v>1</v>
      </c>
      <c r="EV163">
        <v>0</v>
      </c>
      <c r="EW163" t="s">
        <v>219</v>
      </c>
      <c r="EX163" t="s">
        <v>219</v>
      </c>
      <c r="EY163" t="s">
        <v>219</v>
      </c>
      <c r="EZ163" t="s">
        <v>219</v>
      </c>
      <c r="FA163" t="s">
        <v>219</v>
      </c>
      <c r="FB163" t="s">
        <v>219</v>
      </c>
      <c r="FC163">
        <v>1</v>
      </c>
      <c r="FD163">
        <v>0</v>
      </c>
      <c r="FE163">
        <v>1</v>
      </c>
      <c r="FF163">
        <v>1</v>
      </c>
      <c r="FG163">
        <v>0</v>
      </c>
      <c r="FH163" t="s">
        <v>219</v>
      </c>
      <c r="FI163" t="s">
        <v>219</v>
      </c>
      <c r="FJ163" t="s">
        <v>219</v>
      </c>
      <c r="FK163" t="s">
        <v>219</v>
      </c>
      <c r="FL163" t="s">
        <v>219</v>
      </c>
      <c r="FM163" t="s">
        <v>219</v>
      </c>
      <c r="FN163">
        <v>0</v>
      </c>
      <c r="FO163">
        <v>0</v>
      </c>
      <c r="FP163" t="s">
        <v>219</v>
      </c>
      <c r="FQ163" t="s">
        <v>219</v>
      </c>
      <c r="FR163" t="s">
        <v>219</v>
      </c>
      <c r="FS163" t="s">
        <v>219</v>
      </c>
      <c r="FT163" t="s">
        <v>219</v>
      </c>
      <c r="FU163" t="s">
        <v>219</v>
      </c>
      <c r="FV163" t="s">
        <v>219</v>
      </c>
      <c r="FW163" t="s">
        <v>219</v>
      </c>
      <c r="FX163" t="s">
        <v>219</v>
      </c>
      <c r="FY163">
        <v>0</v>
      </c>
      <c r="FZ163">
        <v>0</v>
      </c>
      <c r="GA163" t="s">
        <v>219</v>
      </c>
      <c r="GB163" t="s">
        <v>219</v>
      </c>
      <c r="GC163" t="s">
        <v>219</v>
      </c>
      <c r="GD163" t="s">
        <v>219</v>
      </c>
      <c r="GE163" t="s">
        <v>219</v>
      </c>
      <c r="GF163" t="s">
        <v>219</v>
      </c>
      <c r="GG163" t="s">
        <v>219</v>
      </c>
      <c r="GH163" t="s">
        <v>219</v>
      </c>
      <c r="GI163" t="s">
        <v>219</v>
      </c>
      <c r="GJ163" t="s">
        <v>219</v>
      </c>
      <c r="GK163" t="s">
        <v>219</v>
      </c>
      <c r="GL163" t="s">
        <v>219</v>
      </c>
      <c r="GM163" t="s">
        <v>219</v>
      </c>
      <c r="GN163" t="s">
        <v>219</v>
      </c>
      <c r="GO163" t="s">
        <v>219</v>
      </c>
      <c r="GP163" t="s">
        <v>219</v>
      </c>
      <c r="GQ163" t="s">
        <v>219</v>
      </c>
      <c r="GR163" t="s">
        <v>219</v>
      </c>
      <c r="GS163" t="s">
        <v>219</v>
      </c>
      <c r="GT163" t="s">
        <v>219</v>
      </c>
      <c r="GU163" t="s">
        <v>219</v>
      </c>
      <c r="GV163" t="s">
        <v>219</v>
      </c>
      <c r="GW163" t="s">
        <v>219</v>
      </c>
      <c r="GX163" t="s">
        <v>219</v>
      </c>
      <c r="GY163" t="s">
        <v>219</v>
      </c>
      <c r="GZ163" t="s">
        <v>219</v>
      </c>
      <c r="HA163" t="s">
        <v>219</v>
      </c>
      <c r="HB163" t="s">
        <v>219</v>
      </c>
      <c r="HC163" t="s">
        <v>219</v>
      </c>
      <c r="HD163" t="s">
        <v>219</v>
      </c>
      <c r="HE163" t="s">
        <v>219</v>
      </c>
      <c r="HF163" t="s">
        <v>219</v>
      </c>
      <c r="HG163" t="s">
        <v>219</v>
      </c>
      <c r="HH163" t="s">
        <v>219</v>
      </c>
      <c r="HI163" t="s">
        <v>219</v>
      </c>
      <c r="HJ163">
        <v>0</v>
      </c>
    </row>
    <row r="164" spans="1:218">
      <c r="A164" t="s">
        <v>253</v>
      </c>
      <c r="B164" s="1">
        <v>43827</v>
      </c>
      <c r="C164" s="1">
        <v>43916</v>
      </c>
      <c r="D164">
        <v>0</v>
      </c>
      <c r="E164">
        <v>1</v>
      </c>
      <c r="F164">
        <v>0</v>
      </c>
      <c r="G164">
        <v>0</v>
      </c>
      <c r="H164">
        <v>1</v>
      </c>
      <c r="I164">
        <v>0</v>
      </c>
      <c r="J164">
        <v>0</v>
      </c>
      <c r="K164">
        <v>0</v>
      </c>
      <c r="L164">
        <v>0</v>
      </c>
      <c r="M164">
        <v>1</v>
      </c>
      <c r="N164">
        <v>0</v>
      </c>
      <c r="O164">
        <v>1</v>
      </c>
      <c r="P164">
        <v>0</v>
      </c>
      <c r="Q164">
        <v>0</v>
      </c>
      <c r="R164">
        <v>0</v>
      </c>
      <c r="S164">
        <v>0</v>
      </c>
      <c r="T164">
        <v>0</v>
      </c>
      <c r="U164" t="s">
        <v>219</v>
      </c>
      <c r="V164" t="s">
        <v>219</v>
      </c>
      <c r="W164" t="s">
        <v>219</v>
      </c>
      <c r="X164" t="s">
        <v>219</v>
      </c>
      <c r="Y164" t="s">
        <v>219</v>
      </c>
      <c r="Z164" t="s">
        <v>219</v>
      </c>
      <c r="AA164" t="s">
        <v>219</v>
      </c>
      <c r="AB164">
        <v>0</v>
      </c>
      <c r="AC164">
        <v>1</v>
      </c>
      <c r="AD164">
        <v>1</v>
      </c>
      <c r="AE164">
        <v>1</v>
      </c>
      <c r="AF164">
        <v>1</v>
      </c>
      <c r="AG164">
        <v>1</v>
      </c>
      <c r="AH164">
        <v>0</v>
      </c>
      <c r="AI164">
        <v>1</v>
      </c>
      <c r="AJ164">
        <v>0</v>
      </c>
      <c r="AK164">
        <v>1</v>
      </c>
      <c r="AL164">
        <v>1</v>
      </c>
      <c r="AM164">
        <v>1</v>
      </c>
      <c r="AN164">
        <v>1</v>
      </c>
      <c r="AO164">
        <v>0</v>
      </c>
      <c r="AP164">
        <v>0</v>
      </c>
      <c r="AQ164">
        <v>1</v>
      </c>
      <c r="AR164">
        <v>0</v>
      </c>
      <c r="AS164">
        <v>0</v>
      </c>
      <c r="AT164">
        <v>0</v>
      </c>
      <c r="AU164">
        <v>0</v>
      </c>
      <c r="AV164" t="s">
        <v>219</v>
      </c>
      <c r="AW164" t="s">
        <v>219</v>
      </c>
      <c r="AX164">
        <v>1</v>
      </c>
      <c r="AY164">
        <v>0</v>
      </c>
      <c r="AZ164">
        <v>1</v>
      </c>
      <c r="BA164">
        <v>0</v>
      </c>
      <c r="BB164">
        <v>0</v>
      </c>
      <c r="BC164">
        <v>0</v>
      </c>
      <c r="BD164">
        <v>0</v>
      </c>
      <c r="BE164">
        <v>0</v>
      </c>
      <c r="BF164">
        <v>1</v>
      </c>
      <c r="BG164">
        <v>0</v>
      </c>
      <c r="BH164">
        <v>1</v>
      </c>
      <c r="BI164">
        <v>0</v>
      </c>
      <c r="BJ164" t="s">
        <v>219</v>
      </c>
      <c r="BK164" t="s">
        <v>219</v>
      </c>
      <c r="BL164" t="s">
        <v>219</v>
      </c>
      <c r="BM164" t="s">
        <v>219</v>
      </c>
      <c r="BN164" t="s">
        <v>219</v>
      </c>
      <c r="BO164" t="s">
        <v>219</v>
      </c>
      <c r="BP164">
        <v>0</v>
      </c>
      <c r="BQ164">
        <v>0</v>
      </c>
      <c r="BR164" t="s">
        <v>219</v>
      </c>
      <c r="BS164" t="s">
        <v>219</v>
      </c>
      <c r="BT164" t="s">
        <v>219</v>
      </c>
      <c r="BU164" t="s">
        <v>219</v>
      </c>
      <c r="BV164" t="s">
        <v>219</v>
      </c>
      <c r="BW164" t="s">
        <v>219</v>
      </c>
      <c r="BX164" t="s">
        <v>219</v>
      </c>
      <c r="BY164" t="s">
        <v>219</v>
      </c>
      <c r="BZ164" t="s">
        <v>219</v>
      </c>
      <c r="CA164" t="s">
        <v>219</v>
      </c>
      <c r="CB164" t="s">
        <v>219</v>
      </c>
      <c r="CC164" t="s">
        <v>219</v>
      </c>
      <c r="CD164" t="s">
        <v>219</v>
      </c>
      <c r="CE164" t="s">
        <v>219</v>
      </c>
      <c r="CF164" t="s">
        <v>219</v>
      </c>
      <c r="CG164" t="s">
        <v>219</v>
      </c>
      <c r="CH164" t="s">
        <v>219</v>
      </c>
      <c r="CI164" t="s">
        <v>219</v>
      </c>
      <c r="CJ164" t="s">
        <v>219</v>
      </c>
      <c r="CK164" t="s">
        <v>219</v>
      </c>
      <c r="CL164" t="s">
        <v>219</v>
      </c>
      <c r="CM164" t="s">
        <v>219</v>
      </c>
      <c r="CN164" t="s">
        <v>219</v>
      </c>
      <c r="CO164" t="s">
        <v>219</v>
      </c>
      <c r="CP164" t="s">
        <v>219</v>
      </c>
      <c r="CQ164" t="s">
        <v>219</v>
      </c>
      <c r="CR164" t="s">
        <v>219</v>
      </c>
      <c r="CS164" t="s">
        <v>219</v>
      </c>
      <c r="CT164" t="s">
        <v>219</v>
      </c>
      <c r="CU164" t="s">
        <v>219</v>
      </c>
      <c r="CV164" t="s">
        <v>219</v>
      </c>
      <c r="CW164" t="s">
        <v>219</v>
      </c>
      <c r="CX164" t="s">
        <v>219</v>
      </c>
      <c r="CY164">
        <v>0</v>
      </c>
      <c r="CZ164">
        <v>1</v>
      </c>
      <c r="DA164">
        <v>1</v>
      </c>
      <c r="DB164">
        <v>0</v>
      </c>
      <c r="DC164">
        <v>1</v>
      </c>
      <c r="DD164">
        <v>1</v>
      </c>
      <c r="DE164">
        <v>0</v>
      </c>
      <c r="DF164">
        <v>1</v>
      </c>
      <c r="DG164">
        <v>0</v>
      </c>
      <c r="DH164">
        <v>1</v>
      </c>
      <c r="DI164">
        <v>0</v>
      </c>
      <c r="DJ164" t="s">
        <v>219</v>
      </c>
      <c r="DK164" t="s">
        <v>219</v>
      </c>
      <c r="DL164" t="s">
        <v>219</v>
      </c>
      <c r="DM164" t="s">
        <v>219</v>
      </c>
      <c r="DN164" t="s">
        <v>219</v>
      </c>
      <c r="DO164" t="s">
        <v>219</v>
      </c>
      <c r="DP164" t="s">
        <v>219</v>
      </c>
      <c r="DQ164" t="s">
        <v>219</v>
      </c>
      <c r="DR164" t="s">
        <v>219</v>
      </c>
      <c r="DS164">
        <v>0</v>
      </c>
      <c r="DT164">
        <v>0</v>
      </c>
      <c r="DU164" t="s">
        <v>219</v>
      </c>
      <c r="DV164" t="s">
        <v>219</v>
      </c>
      <c r="DW164" t="s">
        <v>219</v>
      </c>
      <c r="DX164" t="s">
        <v>219</v>
      </c>
      <c r="DY164" t="s">
        <v>219</v>
      </c>
      <c r="DZ164" t="s">
        <v>219</v>
      </c>
      <c r="EA164" t="s">
        <v>219</v>
      </c>
      <c r="EB164" t="s">
        <v>219</v>
      </c>
      <c r="EC164" t="s">
        <v>219</v>
      </c>
      <c r="ED164">
        <v>0</v>
      </c>
      <c r="EE164" t="s">
        <v>219</v>
      </c>
      <c r="EF164" t="s">
        <v>219</v>
      </c>
      <c r="EG164" t="s">
        <v>219</v>
      </c>
      <c r="EH164" t="s">
        <v>219</v>
      </c>
      <c r="EI164" t="s">
        <v>219</v>
      </c>
      <c r="EJ164">
        <v>0</v>
      </c>
      <c r="EK164" t="s">
        <v>219</v>
      </c>
      <c r="EL164" t="s">
        <v>219</v>
      </c>
      <c r="EM164" t="s">
        <v>219</v>
      </c>
      <c r="EN164" t="s">
        <v>219</v>
      </c>
      <c r="EO164" t="s">
        <v>219</v>
      </c>
      <c r="EP164">
        <v>1</v>
      </c>
      <c r="EQ164">
        <v>1</v>
      </c>
      <c r="ER164">
        <v>1</v>
      </c>
      <c r="ES164">
        <v>0</v>
      </c>
      <c r="ET164">
        <v>1</v>
      </c>
      <c r="EU164">
        <v>1</v>
      </c>
      <c r="EV164">
        <v>0</v>
      </c>
      <c r="EW164" t="s">
        <v>219</v>
      </c>
      <c r="EX164" t="s">
        <v>219</v>
      </c>
      <c r="EY164" t="s">
        <v>219</v>
      </c>
      <c r="EZ164" t="s">
        <v>219</v>
      </c>
      <c r="FA164" t="s">
        <v>219</v>
      </c>
      <c r="FB164" t="s">
        <v>219</v>
      </c>
      <c r="FC164">
        <v>1</v>
      </c>
      <c r="FD164">
        <v>0</v>
      </c>
      <c r="FE164">
        <v>1</v>
      </c>
      <c r="FF164">
        <v>1</v>
      </c>
      <c r="FG164">
        <v>0</v>
      </c>
      <c r="FH164" t="s">
        <v>219</v>
      </c>
      <c r="FI164" t="s">
        <v>219</v>
      </c>
      <c r="FJ164" t="s">
        <v>219</v>
      </c>
      <c r="FK164" t="s">
        <v>219</v>
      </c>
      <c r="FL164" t="s">
        <v>219</v>
      </c>
      <c r="FM164" t="s">
        <v>219</v>
      </c>
      <c r="FN164">
        <v>0</v>
      </c>
      <c r="FO164">
        <v>0</v>
      </c>
      <c r="FP164" t="s">
        <v>219</v>
      </c>
      <c r="FQ164" t="s">
        <v>219</v>
      </c>
      <c r="FR164" t="s">
        <v>219</v>
      </c>
      <c r="FS164" t="s">
        <v>219</v>
      </c>
      <c r="FT164" t="s">
        <v>219</v>
      </c>
      <c r="FU164" t="s">
        <v>219</v>
      </c>
      <c r="FV164" t="s">
        <v>219</v>
      </c>
      <c r="FW164" t="s">
        <v>219</v>
      </c>
      <c r="FX164" t="s">
        <v>219</v>
      </c>
      <c r="FY164">
        <v>0</v>
      </c>
      <c r="FZ164">
        <v>0</v>
      </c>
      <c r="GA164" t="s">
        <v>219</v>
      </c>
      <c r="GB164" t="s">
        <v>219</v>
      </c>
      <c r="GC164" t="s">
        <v>219</v>
      </c>
      <c r="GD164" t="s">
        <v>219</v>
      </c>
      <c r="GE164" t="s">
        <v>219</v>
      </c>
      <c r="GF164" t="s">
        <v>219</v>
      </c>
      <c r="GG164" t="s">
        <v>219</v>
      </c>
      <c r="GH164" t="s">
        <v>219</v>
      </c>
      <c r="GI164" t="s">
        <v>219</v>
      </c>
      <c r="GJ164" t="s">
        <v>219</v>
      </c>
      <c r="GK164" t="s">
        <v>219</v>
      </c>
      <c r="GL164" t="s">
        <v>219</v>
      </c>
      <c r="GM164" t="s">
        <v>219</v>
      </c>
      <c r="GN164" t="s">
        <v>219</v>
      </c>
      <c r="GO164" t="s">
        <v>219</v>
      </c>
      <c r="GP164" t="s">
        <v>219</v>
      </c>
      <c r="GQ164" t="s">
        <v>219</v>
      </c>
      <c r="GR164" t="s">
        <v>219</v>
      </c>
      <c r="GS164" t="s">
        <v>219</v>
      </c>
      <c r="GT164" t="s">
        <v>219</v>
      </c>
      <c r="GU164" t="s">
        <v>219</v>
      </c>
      <c r="GV164" t="s">
        <v>219</v>
      </c>
      <c r="GW164" t="s">
        <v>219</v>
      </c>
      <c r="GX164" t="s">
        <v>219</v>
      </c>
      <c r="GY164" t="s">
        <v>219</v>
      </c>
      <c r="GZ164" t="s">
        <v>219</v>
      </c>
      <c r="HA164" t="s">
        <v>219</v>
      </c>
      <c r="HB164" t="s">
        <v>219</v>
      </c>
      <c r="HC164" t="s">
        <v>219</v>
      </c>
      <c r="HD164" t="s">
        <v>219</v>
      </c>
      <c r="HE164" t="s">
        <v>219</v>
      </c>
      <c r="HF164" t="s">
        <v>219</v>
      </c>
      <c r="HG164" t="s">
        <v>219</v>
      </c>
      <c r="HH164" t="s">
        <v>219</v>
      </c>
      <c r="HI164" t="s">
        <v>219</v>
      </c>
      <c r="HJ164">
        <v>0</v>
      </c>
    </row>
    <row r="165" spans="1:218">
      <c r="A165" t="s">
        <v>253</v>
      </c>
      <c r="B165" s="1">
        <v>43917</v>
      </c>
      <c r="C165" s="1">
        <v>44816</v>
      </c>
      <c r="D165">
        <v>0</v>
      </c>
      <c r="E165">
        <v>1</v>
      </c>
      <c r="F165">
        <v>0</v>
      </c>
      <c r="G165">
        <v>0</v>
      </c>
      <c r="H165">
        <v>1</v>
      </c>
      <c r="I165">
        <v>0</v>
      </c>
      <c r="J165">
        <v>0</v>
      </c>
      <c r="K165">
        <v>0</v>
      </c>
      <c r="L165">
        <v>0</v>
      </c>
      <c r="M165">
        <v>1</v>
      </c>
      <c r="N165">
        <v>0</v>
      </c>
      <c r="O165">
        <v>1</v>
      </c>
      <c r="P165">
        <v>0</v>
      </c>
      <c r="Q165">
        <v>0</v>
      </c>
      <c r="R165">
        <v>0</v>
      </c>
      <c r="S165">
        <v>0</v>
      </c>
      <c r="T165">
        <v>0</v>
      </c>
      <c r="U165" t="s">
        <v>219</v>
      </c>
      <c r="V165" t="s">
        <v>219</v>
      </c>
      <c r="W165" t="s">
        <v>219</v>
      </c>
      <c r="X165" t="s">
        <v>219</v>
      </c>
      <c r="Y165" t="s">
        <v>219</v>
      </c>
      <c r="Z165" t="s">
        <v>219</v>
      </c>
      <c r="AA165" t="s">
        <v>219</v>
      </c>
      <c r="AB165">
        <v>0</v>
      </c>
      <c r="AC165">
        <v>1</v>
      </c>
      <c r="AD165">
        <v>1</v>
      </c>
      <c r="AE165">
        <v>1</v>
      </c>
      <c r="AF165">
        <v>1</v>
      </c>
      <c r="AG165">
        <v>1</v>
      </c>
      <c r="AH165">
        <v>0</v>
      </c>
      <c r="AI165">
        <v>1</v>
      </c>
      <c r="AJ165">
        <v>0</v>
      </c>
      <c r="AK165">
        <v>1</v>
      </c>
      <c r="AL165">
        <v>1</v>
      </c>
      <c r="AM165">
        <v>1</v>
      </c>
      <c r="AN165">
        <v>1</v>
      </c>
      <c r="AO165">
        <v>0</v>
      </c>
      <c r="AP165">
        <v>0</v>
      </c>
      <c r="AQ165">
        <v>1</v>
      </c>
      <c r="AR165">
        <v>0</v>
      </c>
      <c r="AS165">
        <v>0</v>
      </c>
      <c r="AT165">
        <v>0</v>
      </c>
      <c r="AU165">
        <v>0</v>
      </c>
      <c r="AV165" t="s">
        <v>219</v>
      </c>
      <c r="AW165" t="s">
        <v>219</v>
      </c>
      <c r="AX165">
        <v>1</v>
      </c>
      <c r="AY165">
        <v>0</v>
      </c>
      <c r="AZ165">
        <v>1</v>
      </c>
      <c r="BA165">
        <v>0</v>
      </c>
      <c r="BB165">
        <v>0</v>
      </c>
      <c r="BC165">
        <v>0</v>
      </c>
      <c r="BD165">
        <v>0</v>
      </c>
      <c r="BE165">
        <v>0</v>
      </c>
      <c r="BF165">
        <v>1</v>
      </c>
      <c r="BG165">
        <v>0</v>
      </c>
      <c r="BH165">
        <v>1</v>
      </c>
      <c r="BI165">
        <v>0</v>
      </c>
      <c r="BJ165" t="s">
        <v>219</v>
      </c>
      <c r="BK165" t="s">
        <v>219</v>
      </c>
      <c r="BL165" t="s">
        <v>219</v>
      </c>
      <c r="BM165" t="s">
        <v>219</v>
      </c>
      <c r="BN165" t="s">
        <v>219</v>
      </c>
      <c r="BO165" t="s">
        <v>219</v>
      </c>
      <c r="BP165">
        <v>0</v>
      </c>
      <c r="BQ165">
        <v>0</v>
      </c>
      <c r="BR165" t="s">
        <v>219</v>
      </c>
      <c r="BS165" t="s">
        <v>219</v>
      </c>
      <c r="BT165" t="s">
        <v>219</v>
      </c>
      <c r="BU165" t="s">
        <v>219</v>
      </c>
      <c r="BV165" t="s">
        <v>219</v>
      </c>
      <c r="BW165" t="s">
        <v>219</v>
      </c>
      <c r="BX165" t="s">
        <v>219</v>
      </c>
      <c r="BY165" t="s">
        <v>219</v>
      </c>
      <c r="BZ165" t="s">
        <v>219</v>
      </c>
      <c r="CA165" t="s">
        <v>219</v>
      </c>
      <c r="CB165" t="s">
        <v>219</v>
      </c>
      <c r="CC165" t="s">
        <v>219</v>
      </c>
      <c r="CD165" t="s">
        <v>219</v>
      </c>
      <c r="CE165" t="s">
        <v>219</v>
      </c>
      <c r="CF165" t="s">
        <v>219</v>
      </c>
      <c r="CG165" t="s">
        <v>219</v>
      </c>
      <c r="CH165" t="s">
        <v>219</v>
      </c>
      <c r="CI165" t="s">
        <v>219</v>
      </c>
      <c r="CJ165" t="s">
        <v>219</v>
      </c>
      <c r="CK165" t="s">
        <v>219</v>
      </c>
      <c r="CL165" t="s">
        <v>219</v>
      </c>
      <c r="CM165" t="s">
        <v>219</v>
      </c>
      <c r="CN165" t="s">
        <v>219</v>
      </c>
      <c r="CO165" t="s">
        <v>219</v>
      </c>
      <c r="CP165" t="s">
        <v>219</v>
      </c>
      <c r="CQ165" t="s">
        <v>219</v>
      </c>
      <c r="CR165" t="s">
        <v>219</v>
      </c>
      <c r="CS165" t="s">
        <v>219</v>
      </c>
      <c r="CT165" t="s">
        <v>219</v>
      </c>
      <c r="CU165" t="s">
        <v>219</v>
      </c>
      <c r="CV165" t="s">
        <v>219</v>
      </c>
      <c r="CW165" t="s">
        <v>219</v>
      </c>
      <c r="CX165" t="s">
        <v>219</v>
      </c>
      <c r="CY165">
        <v>0</v>
      </c>
      <c r="CZ165">
        <v>1</v>
      </c>
      <c r="DA165">
        <v>1</v>
      </c>
      <c r="DB165">
        <v>0</v>
      </c>
      <c r="DC165">
        <v>1</v>
      </c>
      <c r="DD165">
        <v>1</v>
      </c>
      <c r="DE165">
        <v>0</v>
      </c>
      <c r="DF165">
        <v>1</v>
      </c>
      <c r="DG165">
        <v>0</v>
      </c>
      <c r="DH165">
        <v>1</v>
      </c>
      <c r="DI165">
        <v>0</v>
      </c>
      <c r="DJ165" t="s">
        <v>219</v>
      </c>
      <c r="DK165" t="s">
        <v>219</v>
      </c>
      <c r="DL165" t="s">
        <v>219</v>
      </c>
      <c r="DM165" t="s">
        <v>219</v>
      </c>
      <c r="DN165" t="s">
        <v>219</v>
      </c>
      <c r="DO165" t="s">
        <v>219</v>
      </c>
      <c r="DP165" t="s">
        <v>219</v>
      </c>
      <c r="DQ165" t="s">
        <v>219</v>
      </c>
      <c r="DR165" t="s">
        <v>219</v>
      </c>
      <c r="DS165">
        <v>0</v>
      </c>
      <c r="DT165">
        <v>0</v>
      </c>
      <c r="DU165" t="s">
        <v>219</v>
      </c>
      <c r="DV165" t="s">
        <v>219</v>
      </c>
      <c r="DW165" t="s">
        <v>219</v>
      </c>
      <c r="DX165" t="s">
        <v>219</v>
      </c>
      <c r="DY165" t="s">
        <v>219</v>
      </c>
      <c r="DZ165" t="s">
        <v>219</v>
      </c>
      <c r="EA165" t="s">
        <v>219</v>
      </c>
      <c r="EB165" t="s">
        <v>219</v>
      </c>
      <c r="EC165" t="s">
        <v>219</v>
      </c>
      <c r="ED165">
        <v>0</v>
      </c>
      <c r="EE165" t="s">
        <v>219</v>
      </c>
      <c r="EF165" t="s">
        <v>219</v>
      </c>
      <c r="EG165" t="s">
        <v>219</v>
      </c>
      <c r="EH165" t="s">
        <v>219</v>
      </c>
      <c r="EI165" t="s">
        <v>219</v>
      </c>
      <c r="EJ165">
        <v>0</v>
      </c>
      <c r="EK165" t="s">
        <v>219</v>
      </c>
      <c r="EL165" t="s">
        <v>219</v>
      </c>
      <c r="EM165" t="s">
        <v>219</v>
      </c>
      <c r="EN165" t="s">
        <v>219</v>
      </c>
      <c r="EO165" t="s">
        <v>219</v>
      </c>
      <c r="EP165">
        <v>1</v>
      </c>
      <c r="EQ165">
        <v>1</v>
      </c>
      <c r="ER165">
        <v>1</v>
      </c>
      <c r="ES165">
        <v>0</v>
      </c>
      <c r="ET165">
        <v>1</v>
      </c>
      <c r="EU165">
        <v>1</v>
      </c>
      <c r="EV165">
        <v>0</v>
      </c>
      <c r="EW165" t="s">
        <v>219</v>
      </c>
      <c r="EX165" t="s">
        <v>219</v>
      </c>
      <c r="EY165" t="s">
        <v>219</v>
      </c>
      <c r="EZ165" t="s">
        <v>219</v>
      </c>
      <c r="FA165" t="s">
        <v>219</v>
      </c>
      <c r="FB165" t="s">
        <v>219</v>
      </c>
      <c r="FC165">
        <v>1</v>
      </c>
      <c r="FD165">
        <v>0</v>
      </c>
      <c r="FE165">
        <v>1</v>
      </c>
      <c r="FF165">
        <v>0</v>
      </c>
      <c r="FG165">
        <v>0</v>
      </c>
      <c r="FH165" t="s">
        <v>219</v>
      </c>
      <c r="FI165" t="s">
        <v>219</v>
      </c>
      <c r="FJ165" t="s">
        <v>219</v>
      </c>
      <c r="FK165" t="s">
        <v>219</v>
      </c>
      <c r="FL165" t="s">
        <v>219</v>
      </c>
      <c r="FM165" t="s">
        <v>219</v>
      </c>
      <c r="FN165">
        <v>0</v>
      </c>
      <c r="FO165">
        <v>0</v>
      </c>
      <c r="FP165" t="s">
        <v>219</v>
      </c>
      <c r="FQ165" t="s">
        <v>219</v>
      </c>
      <c r="FR165" t="s">
        <v>219</v>
      </c>
      <c r="FS165" t="s">
        <v>219</v>
      </c>
      <c r="FT165" t="s">
        <v>219</v>
      </c>
      <c r="FU165" t="s">
        <v>219</v>
      </c>
      <c r="FV165" t="s">
        <v>219</v>
      </c>
      <c r="FW165" t="s">
        <v>219</v>
      </c>
      <c r="FX165" t="s">
        <v>219</v>
      </c>
      <c r="FY165">
        <v>0</v>
      </c>
      <c r="FZ165">
        <v>0</v>
      </c>
      <c r="GA165" t="s">
        <v>219</v>
      </c>
      <c r="GB165" t="s">
        <v>219</v>
      </c>
      <c r="GC165" t="s">
        <v>219</v>
      </c>
      <c r="GD165" t="s">
        <v>219</v>
      </c>
      <c r="GE165" t="s">
        <v>219</v>
      </c>
      <c r="GF165" t="s">
        <v>219</v>
      </c>
      <c r="GG165" t="s">
        <v>219</v>
      </c>
      <c r="GH165" t="s">
        <v>219</v>
      </c>
      <c r="GI165" t="s">
        <v>219</v>
      </c>
      <c r="GJ165" t="s">
        <v>219</v>
      </c>
      <c r="GK165" t="s">
        <v>219</v>
      </c>
      <c r="GL165" t="s">
        <v>219</v>
      </c>
      <c r="GM165" t="s">
        <v>219</v>
      </c>
      <c r="GN165" t="s">
        <v>219</v>
      </c>
      <c r="GO165" t="s">
        <v>219</v>
      </c>
      <c r="GP165" t="s">
        <v>219</v>
      </c>
      <c r="GQ165" t="s">
        <v>219</v>
      </c>
      <c r="GR165" t="s">
        <v>219</v>
      </c>
      <c r="GS165" t="s">
        <v>219</v>
      </c>
      <c r="GT165" t="s">
        <v>219</v>
      </c>
      <c r="GU165" t="s">
        <v>219</v>
      </c>
      <c r="GV165" t="s">
        <v>219</v>
      </c>
      <c r="GW165" t="s">
        <v>219</v>
      </c>
      <c r="GX165" t="s">
        <v>219</v>
      </c>
      <c r="GY165" t="s">
        <v>219</v>
      </c>
      <c r="GZ165" t="s">
        <v>219</v>
      </c>
      <c r="HA165" t="s">
        <v>219</v>
      </c>
      <c r="HB165" t="s">
        <v>219</v>
      </c>
      <c r="HC165" t="s">
        <v>219</v>
      </c>
      <c r="HD165" t="s">
        <v>219</v>
      </c>
      <c r="HE165" t="s">
        <v>219</v>
      </c>
      <c r="HF165" t="s">
        <v>219</v>
      </c>
      <c r="HG165" t="s">
        <v>219</v>
      </c>
      <c r="HH165" t="s">
        <v>219</v>
      </c>
      <c r="HI165" t="s">
        <v>219</v>
      </c>
      <c r="HJ165">
        <v>0</v>
      </c>
    </row>
    <row r="166" spans="1:218">
      <c r="A166" t="s">
        <v>253</v>
      </c>
      <c r="B166" s="1">
        <v>44817</v>
      </c>
      <c r="C166" s="1">
        <v>44826</v>
      </c>
      <c r="D166">
        <v>0</v>
      </c>
      <c r="E166">
        <v>1</v>
      </c>
      <c r="F166">
        <v>0</v>
      </c>
      <c r="G166">
        <v>0</v>
      </c>
      <c r="H166">
        <v>1</v>
      </c>
      <c r="I166">
        <v>0</v>
      </c>
      <c r="J166">
        <v>0</v>
      </c>
      <c r="K166">
        <v>0</v>
      </c>
      <c r="L166">
        <v>0</v>
      </c>
      <c r="M166">
        <v>1</v>
      </c>
      <c r="N166">
        <v>0</v>
      </c>
      <c r="O166">
        <v>1</v>
      </c>
      <c r="P166">
        <v>0</v>
      </c>
      <c r="Q166">
        <v>0</v>
      </c>
      <c r="R166">
        <v>0</v>
      </c>
      <c r="S166">
        <v>0</v>
      </c>
      <c r="T166">
        <v>0</v>
      </c>
      <c r="U166" t="s">
        <v>219</v>
      </c>
      <c r="V166" t="s">
        <v>219</v>
      </c>
      <c r="W166" t="s">
        <v>219</v>
      </c>
      <c r="X166" t="s">
        <v>219</v>
      </c>
      <c r="Y166" t="s">
        <v>219</v>
      </c>
      <c r="Z166" t="s">
        <v>219</v>
      </c>
      <c r="AA166" t="s">
        <v>219</v>
      </c>
      <c r="AB166">
        <v>0</v>
      </c>
      <c r="AC166">
        <v>1</v>
      </c>
      <c r="AD166">
        <v>1</v>
      </c>
      <c r="AE166">
        <v>1</v>
      </c>
      <c r="AF166">
        <v>1</v>
      </c>
      <c r="AG166">
        <v>1</v>
      </c>
      <c r="AH166">
        <v>0</v>
      </c>
      <c r="AI166">
        <v>1</v>
      </c>
      <c r="AJ166">
        <v>0</v>
      </c>
      <c r="AK166">
        <v>1</v>
      </c>
      <c r="AL166">
        <v>1</v>
      </c>
      <c r="AM166">
        <v>1</v>
      </c>
      <c r="AN166">
        <v>1</v>
      </c>
      <c r="AO166">
        <v>0</v>
      </c>
      <c r="AP166">
        <v>0</v>
      </c>
      <c r="AQ166">
        <v>1</v>
      </c>
      <c r="AR166">
        <v>0</v>
      </c>
      <c r="AS166">
        <v>0</v>
      </c>
      <c r="AT166">
        <v>0</v>
      </c>
      <c r="AU166">
        <v>0</v>
      </c>
      <c r="AV166" t="s">
        <v>219</v>
      </c>
      <c r="AW166" t="s">
        <v>219</v>
      </c>
      <c r="AX166">
        <v>1</v>
      </c>
      <c r="AY166">
        <v>0</v>
      </c>
      <c r="AZ166">
        <v>1</v>
      </c>
      <c r="BA166">
        <v>0</v>
      </c>
      <c r="BB166">
        <v>0</v>
      </c>
      <c r="BC166">
        <v>0</v>
      </c>
      <c r="BD166">
        <v>0</v>
      </c>
      <c r="BE166">
        <v>0</v>
      </c>
      <c r="BF166">
        <v>1</v>
      </c>
      <c r="BG166">
        <v>0</v>
      </c>
      <c r="BH166">
        <v>1</v>
      </c>
      <c r="BI166">
        <v>0</v>
      </c>
      <c r="BJ166" t="s">
        <v>219</v>
      </c>
      <c r="BK166" t="s">
        <v>219</v>
      </c>
      <c r="BL166" t="s">
        <v>219</v>
      </c>
      <c r="BM166" t="s">
        <v>219</v>
      </c>
      <c r="BN166" t="s">
        <v>219</v>
      </c>
      <c r="BO166" t="s">
        <v>219</v>
      </c>
      <c r="BP166">
        <v>0</v>
      </c>
      <c r="BQ166">
        <v>0</v>
      </c>
      <c r="BR166" t="s">
        <v>219</v>
      </c>
      <c r="BS166" t="s">
        <v>219</v>
      </c>
      <c r="BT166" t="s">
        <v>219</v>
      </c>
      <c r="BU166" t="s">
        <v>219</v>
      </c>
      <c r="BV166" t="s">
        <v>219</v>
      </c>
      <c r="BW166" t="s">
        <v>219</v>
      </c>
      <c r="BX166" t="s">
        <v>219</v>
      </c>
      <c r="BY166" t="s">
        <v>219</v>
      </c>
      <c r="BZ166" t="s">
        <v>219</v>
      </c>
      <c r="CA166" t="s">
        <v>219</v>
      </c>
      <c r="CB166" t="s">
        <v>219</v>
      </c>
      <c r="CC166" t="s">
        <v>219</v>
      </c>
      <c r="CD166" t="s">
        <v>219</v>
      </c>
      <c r="CE166" t="s">
        <v>219</v>
      </c>
      <c r="CF166" t="s">
        <v>219</v>
      </c>
      <c r="CG166" t="s">
        <v>219</v>
      </c>
      <c r="CH166" t="s">
        <v>219</v>
      </c>
      <c r="CI166" t="s">
        <v>219</v>
      </c>
      <c r="CJ166" t="s">
        <v>219</v>
      </c>
      <c r="CK166" t="s">
        <v>219</v>
      </c>
      <c r="CL166" t="s">
        <v>219</v>
      </c>
      <c r="CM166" t="s">
        <v>219</v>
      </c>
      <c r="CN166" t="s">
        <v>219</v>
      </c>
      <c r="CO166" t="s">
        <v>219</v>
      </c>
      <c r="CP166" t="s">
        <v>219</v>
      </c>
      <c r="CQ166" t="s">
        <v>219</v>
      </c>
      <c r="CR166" t="s">
        <v>219</v>
      </c>
      <c r="CS166" t="s">
        <v>219</v>
      </c>
      <c r="CT166" t="s">
        <v>219</v>
      </c>
      <c r="CU166" t="s">
        <v>219</v>
      </c>
      <c r="CV166" t="s">
        <v>219</v>
      </c>
      <c r="CW166" t="s">
        <v>219</v>
      </c>
      <c r="CX166" t="s">
        <v>219</v>
      </c>
      <c r="CY166">
        <v>0</v>
      </c>
      <c r="CZ166">
        <v>1</v>
      </c>
      <c r="DA166">
        <v>1</v>
      </c>
      <c r="DB166">
        <v>0</v>
      </c>
      <c r="DC166">
        <v>1</v>
      </c>
      <c r="DD166">
        <v>1</v>
      </c>
      <c r="DE166">
        <v>0</v>
      </c>
      <c r="DF166">
        <v>1</v>
      </c>
      <c r="DG166">
        <v>0</v>
      </c>
      <c r="DH166">
        <v>1</v>
      </c>
      <c r="DI166">
        <v>0</v>
      </c>
      <c r="DJ166" t="s">
        <v>219</v>
      </c>
      <c r="DK166" t="s">
        <v>219</v>
      </c>
      <c r="DL166" t="s">
        <v>219</v>
      </c>
      <c r="DM166" t="s">
        <v>219</v>
      </c>
      <c r="DN166" t="s">
        <v>219</v>
      </c>
      <c r="DO166" t="s">
        <v>219</v>
      </c>
      <c r="DP166" t="s">
        <v>219</v>
      </c>
      <c r="DQ166" t="s">
        <v>219</v>
      </c>
      <c r="DR166" t="s">
        <v>219</v>
      </c>
      <c r="DS166">
        <v>0</v>
      </c>
      <c r="DT166">
        <v>0</v>
      </c>
      <c r="DU166" t="s">
        <v>219</v>
      </c>
      <c r="DV166" t="s">
        <v>219</v>
      </c>
      <c r="DW166" t="s">
        <v>219</v>
      </c>
      <c r="DX166" t="s">
        <v>219</v>
      </c>
      <c r="DY166" t="s">
        <v>219</v>
      </c>
      <c r="DZ166" t="s">
        <v>219</v>
      </c>
      <c r="EA166" t="s">
        <v>219</v>
      </c>
      <c r="EB166" t="s">
        <v>219</v>
      </c>
      <c r="EC166" t="s">
        <v>219</v>
      </c>
      <c r="ED166">
        <v>0</v>
      </c>
      <c r="EE166" t="s">
        <v>219</v>
      </c>
      <c r="EF166" t="s">
        <v>219</v>
      </c>
      <c r="EG166" t="s">
        <v>219</v>
      </c>
      <c r="EH166" t="s">
        <v>219</v>
      </c>
      <c r="EI166" t="s">
        <v>219</v>
      </c>
      <c r="EJ166">
        <v>0</v>
      </c>
      <c r="EK166" t="s">
        <v>219</v>
      </c>
      <c r="EL166" t="s">
        <v>219</v>
      </c>
      <c r="EM166" t="s">
        <v>219</v>
      </c>
      <c r="EN166" t="s">
        <v>219</v>
      </c>
      <c r="EO166" t="s">
        <v>219</v>
      </c>
      <c r="EP166">
        <v>1</v>
      </c>
      <c r="EQ166">
        <v>1</v>
      </c>
      <c r="ER166">
        <v>1</v>
      </c>
      <c r="ES166">
        <v>0</v>
      </c>
      <c r="ET166">
        <v>1</v>
      </c>
      <c r="EU166">
        <v>1</v>
      </c>
      <c r="EV166">
        <v>0</v>
      </c>
      <c r="EW166" t="s">
        <v>219</v>
      </c>
      <c r="EX166" t="s">
        <v>219</v>
      </c>
      <c r="EY166" t="s">
        <v>219</v>
      </c>
      <c r="EZ166" t="s">
        <v>219</v>
      </c>
      <c r="FA166" t="s">
        <v>219</v>
      </c>
      <c r="FB166" t="s">
        <v>219</v>
      </c>
      <c r="FC166">
        <v>1</v>
      </c>
      <c r="FD166">
        <v>0</v>
      </c>
      <c r="FE166">
        <v>1</v>
      </c>
      <c r="FF166">
        <v>0</v>
      </c>
      <c r="FG166">
        <v>0</v>
      </c>
      <c r="FH166" t="s">
        <v>219</v>
      </c>
      <c r="FI166" t="s">
        <v>219</v>
      </c>
      <c r="FJ166" t="s">
        <v>219</v>
      </c>
      <c r="FK166" t="s">
        <v>219</v>
      </c>
      <c r="FL166" t="s">
        <v>219</v>
      </c>
      <c r="FM166" t="s">
        <v>219</v>
      </c>
      <c r="FN166">
        <v>0</v>
      </c>
      <c r="FO166">
        <v>0</v>
      </c>
      <c r="FP166" t="s">
        <v>219</v>
      </c>
      <c r="FQ166" t="s">
        <v>219</v>
      </c>
      <c r="FR166" t="s">
        <v>219</v>
      </c>
      <c r="FS166" t="s">
        <v>219</v>
      </c>
      <c r="FT166" t="s">
        <v>219</v>
      </c>
      <c r="FU166" t="s">
        <v>219</v>
      </c>
      <c r="FV166" t="s">
        <v>219</v>
      </c>
      <c r="FW166" t="s">
        <v>219</v>
      </c>
      <c r="FX166" t="s">
        <v>219</v>
      </c>
      <c r="FY166">
        <v>0</v>
      </c>
      <c r="FZ166">
        <v>0</v>
      </c>
      <c r="GA166" t="s">
        <v>219</v>
      </c>
      <c r="GB166" t="s">
        <v>219</v>
      </c>
      <c r="GC166" t="s">
        <v>219</v>
      </c>
      <c r="GD166" t="s">
        <v>219</v>
      </c>
      <c r="GE166" t="s">
        <v>219</v>
      </c>
      <c r="GF166" t="s">
        <v>219</v>
      </c>
      <c r="GG166" t="s">
        <v>219</v>
      </c>
      <c r="GH166" t="s">
        <v>219</v>
      </c>
      <c r="GI166" t="s">
        <v>219</v>
      </c>
      <c r="GJ166" t="s">
        <v>219</v>
      </c>
      <c r="GK166" t="s">
        <v>219</v>
      </c>
      <c r="GL166" t="s">
        <v>219</v>
      </c>
      <c r="GM166" t="s">
        <v>219</v>
      </c>
      <c r="GN166" t="s">
        <v>219</v>
      </c>
      <c r="GO166" t="s">
        <v>219</v>
      </c>
      <c r="GP166" t="s">
        <v>219</v>
      </c>
      <c r="GQ166" t="s">
        <v>219</v>
      </c>
      <c r="GR166" t="s">
        <v>219</v>
      </c>
      <c r="GS166" t="s">
        <v>219</v>
      </c>
      <c r="GT166" t="s">
        <v>219</v>
      </c>
      <c r="GU166" t="s">
        <v>219</v>
      </c>
      <c r="GV166" t="s">
        <v>219</v>
      </c>
      <c r="GW166" t="s">
        <v>219</v>
      </c>
      <c r="GX166" t="s">
        <v>219</v>
      </c>
      <c r="GY166" t="s">
        <v>219</v>
      </c>
      <c r="GZ166" t="s">
        <v>219</v>
      </c>
      <c r="HA166" t="s">
        <v>219</v>
      </c>
      <c r="HB166" t="s">
        <v>219</v>
      </c>
      <c r="HC166" t="s">
        <v>219</v>
      </c>
      <c r="HD166" t="s">
        <v>219</v>
      </c>
      <c r="HE166" t="s">
        <v>219</v>
      </c>
      <c r="HF166" t="s">
        <v>219</v>
      </c>
      <c r="HG166" t="s">
        <v>219</v>
      </c>
      <c r="HH166" t="s">
        <v>219</v>
      </c>
      <c r="HI166" t="s">
        <v>219</v>
      </c>
      <c r="HJ166">
        <v>0</v>
      </c>
    </row>
    <row r="167" spans="1:218">
      <c r="A167" t="s">
        <v>253</v>
      </c>
      <c r="B167" s="1">
        <v>44827</v>
      </c>
      <c r="C167" s="1">
        <v>44866</v>
      </c>
      <c r="D167">
        <v>0</v>
      </c>
      <c r="E167">
        <v>1</v>
      </c>
      <c r="F167">
        <v>0</v>
      </c>
      <c r="G167">
        <v>0</v>
      </c>
      <c r="H167">
        <v>1</v>
      </c>
      <c r="I167">
        <v>0</v>
      </c>
      <c r="J167">
        <v>0</v>
      </c>
      <c r="K167">
        <v>0</v>
      </c>
      <c r="L167">
        <v>0</v>
      </c>
      <c r="M167">
        <v>1</v>
      </c>
      <c r="N167">
        <v>0</v>
      </c>
      <c r="O167">
        <v>1</v>
      </c>
      <c r="P167">
        <v>0</v>
      </c>
      <c r="Q167">
        <v>0</v>
      </c>
      <c r="R167">
        <v>0</v>
      </c>
      <c r="S167">
        <v>0</v>
      </c>
      <c r="T167">
        <v>0</v>
      </c>
      <c r="U167" t="s">
        <v>219</v>
      </c>
      <c r="V167" t="s">
        <v>219</v>
      </c>
      <c r="W167" t="s">
        <v>219</v>
      </c>
      <c r="X167" t="s">
        <v>219</v>
      </c>
      <c r="Y167" t="s">
        <v>219</v>
      </c>
      <c r="Z167" t="s">
        <v>219</v>
      </c>
      <c r="AA167" t="s">
        <v>219</v>
      </c>
      <c r="AB167">
        <v>0</v>
      </c>
      <c r="AC167">
        <v>1</v>
      </c>
      <c r="AD167">
        <v>1</v>
      </c>
      <c r="AE167">
        <v>1</v>
      </c>
      <c r="AF167">
        <v>1</v>
      </c>
      <c r="AG167">
        <v>1</v>
      </c>
      <c r="AH167">
        <v>0</v>
      </c>
      <c r="AI167">
        <v>1</v>
      </c>
      <c r="AJ167">
        <v>0</v>
      </c>
      <c r="AK167">
        <v>1</v>
      </c>
      <c r="AL167">
        <v>1</v>
      </c>
      <c r="AM167">
        <v>1</v>
      </c>
      <c r="AN167">
        <v>1</v>
      </c>
      <c r="AO167">
        <v>0</v>
      </c>
      <c r="AP167">
        <v>0</v>
      </c>
      <c r="AQ167">
        <v>1</v>
      </c>
      <c r="AR167">
        <v>0</v>
      </c>
      <c r="AS167">
        <v>0</v>
      </c>
      <c r="AT167">
        <v>0</v>
      </c>
      <c r="AU167">
        <v>0</v>
      </c>
      <c r="AV167" t="s">
        <v>219</v>
      </c>
      <c r="AW167" t="s">
        <v>219</v>
      </c>
      <c r="AX167">
        <v>1</v>
      </c>
      <c r="AY167">
        <v>0</v>
      </c>
      <c r="AZ167">
        <v>1</v>
      </c>
      <c r="BA167">
        <v>0</v>
      </c>
      <c r="BB167">
        <v>0</v>
      </c>
      <c r="BC167">
        <v>0</v>
      </c>
      <c r="BD167">
        <v>0</v>
      </c>
      <c r="BE167">
        <v>0</v>
      </c>
      <c r="BF167">
        <v>1</v>
      </c>
      <c r="BG167">
        <v>0</v>
      </c>
      <c r="BH167">
        <v>1</v>
      </c>
      <c r="BI167">
        <v>0</v>
      </c>
      <c r="BJ167" t="s">
        <v>219</v>
      </c>
      <c r="BK167" t="s">
        <v>219</v>
      </c>
      <c r="BL167" t="s">
        <v>219</v>
      </c>
      <c r="BM167" t="s">
        <v>219</v>
      </c>
      <c r="BN167" t="s">
        <v>219</v>
      </c>
      <c r="BO167" t="s">
        <v>219</v>
      </c>
      <c r="BP167">
        <v>0</v>
      </c>
      <c r="BQ167">
        <v>0</v>
      </c>
      <c r="BR167" t="s">
        <v>219</v>
      </c>
      <c r="BS167" t="s">
        <v>219</v>
      </c>
      <c r="BT167" t="s">
        <v>219</v>
      </c>
      <c r="BU167" t="s">
        <v>219</v>
      </c>
      <c r="BV167" t="s">
        <v>219</v>
      </c>
      <c r="BW167" t="s">
        <v>219</v>
      </c>
      <c r="BX167" t="s">
        <v>219</v>
      </c>
      <c r="BY167" t="s">
        <v>219</v>
      </c>
      <c r="BZ167" t="s">
        <v>219</v>
      </c>
      <c r="CA167" t="s">
        <v>219</v>
      </c>
      <c r="CB167" t="s">
        <v>219</v>
      </c>
      <c r="CC167" t="s">
        <v>219</v>
      </c>
      <c r="CD167" t="s">
        <v>219</v>
      </c>
      <c r="CE167" t="s">
        <v>219</v>
      </c>
      <c r="CF167" t="s">
        <v>219</v>
      </c>
      <c r="CG167" t="s">
        <v>219</v>
      </c>
      <c r="CH167" t="s">
        <v>219</v>
      </c>
      <c r="CI167" t="s">
        <v>219</v>
      </c>
      <c r="CJ167" t="s">
        <v>219</v>
      </c>
      <c r="CK167" t="s">
        <v>219</v>
      </c>
      <c r="CL167" t="s">
        <v>219</v>
      </c>
      <c r="CM167" t="s">
        <v>219</v>
      </c>
      <c r="CN167" t="s">
        <v>219</v>
      </c>
      <c r="CO167" t="s">
        <v>219</v>
      </c>
      <c r="CP167" t="s">
        <v>219</v>
      </c>
      <c r="CQ167" t="s">
        <v>219</v>
      </c>
      <c r="CR167" t="s">
        <v>219</v>
      </c>
      <c r="CS167" t="s">
        <v>219</v>
      </c>
      <c r="CT167" t="s">
        <v>219</v>
      </c>
      <c r="CU167" t="s">
        <v>219</v>
      </c>
      <c r="CV167" t="s">
        <v>219</v>
      </c>
      <c r="CW167" t="s">
        <v>219</v>
      </c>
      <c r="CX167" t="s">
        <v>219</v>
      </c>
      <c r="CY167">
        <v>0</v>
      </c>
      <c r="CZ167">
        <v>1</v>
      </c>
      <c r="DA167">
        <v>1</v>
      </c>
      <c r="DB167">
        <v>0</v>
      </c>
      <c r="DC167">
        <v>1</v>
      </c>
      <c r="DD167">
        <v>1</v>
      </c>
      <c r="DE167">
        <v>0</v>
      </c>
      <c r="DF167">
        <v>1</v>
      </c>
      <c r="DG167">
        <v>0</v>
      </c>
      <c r="DH167">
        <v>1</v>
      </c>
      <c r="DI167">
        <v>1</v>
      </c>
      <c r="DJ167">
        <v>0</v>
      </c>
      <c r="DK167">
        <v>1</v>
      </c>
      <c r="DL167">
        <v>0</v>
      </c>
      <c r="DM167" t="s">
        <v>219</v>
      </c>
      <c r="DN167" t="s">
        <v>219</v>
      </c>
      <c r="DO167" t="s">
        <v>219</v>
      </c>
      <c r="DP167" t="s">
        <v>219</v>
      </c>
      <c r="DQ167" t="s">
        <v>219</v>
      </c>
      <c r="DR167">
        <v>0</v>
      </c>
      <c r="DS167">
        <v>0</v>
      </c>
      <c r="DT167">
        <v>0</v>
      </c>
      <c r="DU167" t="s">
        <v>219</v>
      </c>
      <c r="DV167" t="s">
        <v>219</v>
      </c>
      <c r="DW167" t="s">
        <v>219</v>
      </c>
      <c r="DX167" t="s">
        <v>219</v>
      </c>
      <c r="DY167" t="s">
        <v>219</v>
      </c>
      <c r="DZ167" t="s">
        <v>219</v>
      </c>
      <c r="EA167" t="s">
        <v>219</v>
      </c>
      <c r="EB167" t="s">
        <v>219</v>
      </c>
      <c r="EC167" t="s">
        <v>219</v>
      </c>
      <c r="ED167">
        <v>0</v>
      </c>
      <c r="EE167" t="s">
        <v>219</v>
      </c>
      <c r="EF167" t="s">
        <v>219</v>
      </c>
      <c r="EG167" t="s">
        <v>219</v>
      </c>
      <c r="EH167" t="s">
        <v>219</v>
      </c>
      <c r="EI167" t="s">
        <v>219</v>
      </c>
      <c r="EJ167">
        <v>0</v>
      </c>
      <c r="EK167" t="s">
        <v>219</v>
      </c>
      <c r="EL167" t="s">
        <v>219</v>
      </c>
      <c r="EM167" t="s">
        <v>219</v>
      </c>
      <c r="EN167" t="s">
        <v>219</v>
      </c>
      <c r="EO167" t="s">
        <v>219</v>
      </c>
      <c r="EP167">
        <v>1</v>
      </c>
      <c r="EQ167">
        <v>1</v>
      </c>
      <c r="ER167">
        <v>1</v>
      </c>
      <c r="ES167">
        <v>0</v>
      </c>
      <c r="ET167">
        <v>1</v>
      </c>
      <c r="EU167">
        <v>1</v>
      </c>
      <c r="EV167">
        <v>0</v>
      </c>
      <c r="EW167" t="s">
        <v>219</v>
      </c>
      <c r="EX167" t="s">
        <v>219</v>
      </c>
      <c r="EY167" t="s">
        <v>219</v>
      </c>
      <c r="EZ167" t="s">
        <v>219</v>
      </c>
      <c r="FA167" t="s">
        <v>219</v>
      </c>
      <c r="FB167" t="s">
        <v>219</v>
      </c>
      <c r="FC167">
        <v>1</v>
      </c>
      <c r="FD167">
        <v>0</v>
      </c>
      <c r="FE167">
        <v>1</v>
      </c>
      <c r="FF167">
        <v>0</v>
      </c>
      <c r="FG167">
        <v>0</v>
      </c>
      <c r="FH167" t="s">
        <v>219</v>
      </c>
      <c r="FI167" t="s">
        <v>219</v>
      </c>
      <c r="FJ167" t="s">
        <v>219</v>
      </c>
      <c r="FK167" t="s">
        <v>219</v>
      </c>
      <c r="FL167" t="s">
        <v>219</v>
      </c>
      <c r="FM167" t="s">
        <v>219</v>
      </c>
      <c r="FN167">
        <v>0</v>
      </c>
      <c r="FO167">
        <v>0</v>
      </c>
      <c r="FP167" t="s">
        <v>219</v>
      </c>
      <c r="FQ167" t="s">
        <v>219</v>
      </c>
      <c r="FR167" t="s">
        <v>219</v>
      </c>
      <c r="FS167" t="s">
        <v>219</v>
      </c>
      <c r="FT167" t="s">
        <v>219</v>
      </c>
      <c r="FU167" t="s">
        <v>219</v>
      </c>
      <c r="FV167" t="s">
        <v>219</v>
      </c>
      <c r="FW167" t="s">
        <v>219</v>
      </c>
      <c r="FX167" t="s">
        <v>219</v>
      </c>
      <c r="FY167">
        <v>0</v>
      </c>
      <c r="FZ167">
        <v>0</v>
      </c>
      <c r="GA167" t="s">
        <v>219</v>
      </c>
      <c r="GB167" t="s">
        <v>219</v>
      </c>
      <c r="GC167" t="s">
        <v>219</v>
      </c>
      <c r="GD167" t="s">
        <v>219</v>
      </c>
      <c r="GE167" t="s">
        <v>219</v>
      </c>
      <c r="GF167" t="s">
        <v>219</v>
      </c>
      <c r="GG167" t="s">
        <v>219</v>
      </c>
      <c r="GH167" t="s">
        <v>219</v>
      </c>
      <c r="GI167" t="s">
        <v>219</v>
      </c>
      <c r="GJ167" t="s">
        <v>219</v>
      </c>
      <c r="GK167" t="s">
        <v>219</v>
      </c>
      <c r="GL167" t="s">
        <v>219</v>
      </c>
      <c r="GM167" t="s">
        <v>219</v>
      </c>
      <c r="GN167" t="s">
        <v>219</v>
      </c>
      <c r="GO167" t="s">
        <v>219</v>
      </c>
      <c r="GP167" t="s">
        <v>219</v>
      </c>
      <c r="GQ167" t="s">
        <v>219</v>
      </c>
      <c r="GR167" t="s">
        <v>219</v>
      </c>
      <c r="GS167" t="s">
        <v>219</v>
      </c>
      <c r="GT167" t="s">
        <v>219</v>
      </c>
      <c r="GU167" t="s">
        <v>219</v>
      </c>
      <c r="GV167" t="s">
        <v>219</v>
      </c>
      <c r="GW167" t="s">
        <v>219</v>
      </c>
      <c r="GX167" t="s">
        <v>219</v>
      </c>
      <c r="GY167" t="s">
        <v>219</v>
      </c>
      <c r="GZ167" t="s">
        <v>219</v>
      </c>
      <c r="HA167" t="s">
        <v>219</v>
      </c>
      <c r="HB167" t="s">
        <v>219</v>
      </c>
      <c r="HC167" t="s">
        <v>219</v>
      </c>
      <c r="HD167" t="s">
        <v>219</v>
      </c>
      <c r="HE167" t="s">
        <v>219</v>
      </c>
      <c r="HF167" t="s">
        <v>219</v>
      </c>
      <c r="HG167" t="s">
        <v>219</v>
      </c>
      <c r="HH167" t="s">
        <v>219</v>
      </c>
      <c r="HI167" t="s">
        <v>219</v>
      </c>
      <c r="HJ167">
        <v>0</v>
      </c>
    </row>
    <row r="168" spans="1:218">
      <c r="A168" t="s">
        <v>254</v>
      </c>
      <c r="B168" s="1">
        <v>43678</v>
      </c>
      <c r="C168" s="1">
        <v>43769</v>
      </c>
      <c r="D168">
        <v>0</v>
      </c>
      <c r="E168">
        <v>1</v>
      </c>
      <c r="F168">
        <v>0</v>
      </c>
      <c r="G168">
        <v>0</v>
      </c>
      <c r="H168">
        <v>1</v>
      </c>
      <c r="I168">
        <v>1</v>
      </c>
      <c r="J168">
        <v>0</v>
      </c>
      <c r="K168">
        <v>0</v>
      </c>
      <c r="L168">
        <v>0</v>
      </c>
      <c r="M168">
        <v>1</v>
      </c>
      <c r="N168">
        <v>1</v>
      </c>
      <c r="O168">
        <v>0</v>
      </c>
      <c r="P168">
        <v>0</v>
      </c>
      <c r="Q168">
        <v>0</v>
      </c>
      <c r="R168">
        <v>0</v>
      </c>
      <c r="S168">
        <v>0</v>
      </c>
      <c r="T168">
        <v>0</v>
      </c>
      <c r="U168" t="s">
        <v>219</v>
      </c>
      <c r="V168" t="s">
        <v>219</v>
      </c>
      <c r="W168" t="s">
        <v>219</v>
      </c>
      <c r="X168" t="s">
        <v>219</v>
      </c>
      <c r="Y168" t="s">
        <v>219</v>
      </c>
      <c r="Z168" t="s">
        <v>219</v>
      </c>
      <c r="AA168" t="s">
        <v>219</v>
      </c>
      <c r="AB168">
        <v>0</v>
      </c>
      <c r="AC168">
        <v>1</v>
      </c>
      <c r="AD168">
        <v>1</v>
      </c>
      <c r="AE168">
        <v>1</v>
      </c>
      <c r="AF168">
        <v>1</v>
      </c>
      <c r="AG168">
        <v>1</v>
      </c>
      <c r="AH168">
        <v>1</v>
      </c>
      <c r="AI168">
        <v>1</v>
      </c>
      <c r="AJ168">
        <v>1</v>
      </c>
      <c r="AK168">
        <v>0</v>
      </c>
      <c r="AL168">
        <v>1</v>
      </c>
      <c r="AM168">
        <v>1</v>
      </c>
      <c r="AN168">
        <v>1</v>
      </c>
      <c r="AO168">
        <v>0</v>
      </c>
      <c r="AP168">
        <v>0</v>
      </c>
      <c r="AQ168">
        <v>0</v>
      </c>
      <c r="AR168">
        <v>0</v>
      </c>
      <c r="AS168">
        <v>0</v>
      </c>
      <c r="AT168">
        <v>1</v>
      </c>
      <c r="AU168">
        <v>1</v>
      </c>
      <c r="AV168">
        <v>1</v>
      </c>
      <c r="AW168">
        <v>0</v>
      </c>
      <c r="AX168">
        <v>1</v>
      </c>
      <c r="AY168">
        <v>1</v>
      </c>
      <c r="AZ168">
        <v>1</v>
      </c>
      <c r="BA168">
        <v>0</v>
      </c>
      <c r="BB168">
        <v>0</v>
      </c>
      <c r="BC168">
        <v>0</v>
      </c>
      <c r="BD168">
        <v>0</v>
      </c>
      <c r="BE168">
        <v>1</v>
      </c>
      <c r="BF168">
        <v>0</v>
      </c>
      <c r="BG168">
        <v>0</v>
      </c>
      <c r="BH168">
        <v>0</v>
      </c>
      <c r="BI168">
        <v>0</v>
      </c>
      <c r="BJ168" t="s">
        <v>219</v>
      </c>
      <c r="BK168" t="s">
        <v>219</v>
      </c>
      <c r="BL168" t="s">
        <v>219</v>
      </c>
      <c r="BM168" t="s">
        <v>219</v>
      </c>
      <c r="BN168" t="s">
        <v>219</v>
      </c>
      <c r="BO168" t="s">
        <v>219</v>
      </c>
      <c r="BP168">
        <v>0</v>
      </c>
      <c r="BQ168">
        <v>0</v>
      </c>
      <c r="BR168" t="s">
        <v>219</v>
      </c>
      <c r="BS168" t="s">
        <v>219</v>
      </c>
      <c r="BT168" t="s">
        <v>219</v>
      </c>
      <c r="BU168" t="s">
        <v>219</v>
      </c>
      <c r="BV168" t="s">
        <v>219</v>
      </c>
      <c r="BW168" t="s">
        <v>219</v>
      </c>
      <c r="BX168" t="s">
        <v>219</v>
      </c>
      <c r="BY168" t="s">
        <v>219</v>
      </c>
      <c r="BZ168" t="s">
        <v>219</v>
      </c>
      <c r="CA168" t="s">
        <v>219</v>
      </c>
      <c r="CB168" t="s">
        <v>219</v>
      </c>
      <c r="CC168" t="s">
        <v>219</v>
      </c>
      <c r="CD168" t="s">
        <v>219</v>
      </c>
      <c r="CE168" t="s">
        <v>219</v>
      </c>
      <c r="CF168" t="s">
        <v>219</v>
      </c>
      <c r="CG168" t="s">
        <v>219</v>
      </c>
      <c r="CH168" t="s">
        <v>219</v>
      </c>
      <c r="CI168" t="s">
        <v>219</v>
      </c>
      <c r="CJ168" t="s">
        <v>219</v>
      </c>
      <c r="CK168" t="s">
        <v>219</v>
      </c>
      <c r="CL168" t="s">
        <v>219</v>
      </c>
      <c r="CM168" t="s">
        <v>219</v>
      </c>
      <c r="CN168" t="s">
        <v>219</v>
      </c>
      <c r="CO168" t="s">
        <v>219</v>
      </c>
      <c r="CP168" t="s">
        <v>219</v>
      </c>
      <c r="CQ168" t="s">
        <v>219</v>
      </c>
      <c r="CR168" t="s">
        <v>219</v>
      </c>
      <c r="CS168" t="s">
        <v>219</v>
      </c>
      <c r="CT168" t="s">
        <v>219</v>
      </c>
      <c r="CU168" t="s">
        <v>219</v>
      </c>
      <c r="CV168" t="s">
        <v>219</v>
      </c>
      <c r="CW168" t="s">
        <v>219</v>
      </c>
      <c r="CX168" t="s">
        <v>219</v>
      </c>
      <c r="CY168">
        <v>0</v>
      </c>
      <c r="CZ168">
        <v>1</v>
      </c>
      <c r="DA168">
        <v>1</v>
      </c>
      <c r="DB168">
        <v>1</v>
      </c>
      <c r="DC168">
        <v>0</v>
      </c>
      <c r="DD168" t="s">
        <v>219</v>
      </c>
      <c r="DE168" t="s">
        <v>219</v>
      </c>
      <c r="DF168" t="s">
        <v>219</v>
      </c>
      <c r="DG168" t="s">
        <v>219</v>
      </c>
      <c r="DH168">
        <v>0</v>
      </c>
      <c r="DI168">
        <v>1</v>
      </c>
      <c r="DJ168">
        <v>0</v>
      </c>
      <c r="DK168">
        <v>1</v>
      </c>
      <c r="DL168">
        <v>1</v>
      </c>
      <c r="DM168">
        <v>0</v>
      </c>
      <c r="DN168">
        <v>0</v>
      </c>
      <c r="DO168">
        <v>1</v>
      </c>
      <c r="DP168">
        <v>0</v>
      </c>
      <c r="DQ168">
        <v>0</v>
      </c>
      <c r="DR168">
        <v>0</v>
      </c>
      <c r="DS168">
        <v>0</v>
      </c>
      <c r="DT168">
        <v>0</v>
      </c>
      <c r="DU168" t="s">
        <v>219</v>
      </c>
      <c r="DV168" t="s">
        <v>219</v>
      </c>
      <c r="DW168" t="s">
        <v>219</v>
      </c>
      <c r="DX168" t="s">
        <v>219</v>
      </c>
      <c r="DY168" t="s">
        <v>219</v>
      </c>
      <c r="DZ168" t="s">
        <v>219</v>
      </c>
      <c r="EA168" t="s">
        <v>219</v>
      </c>
      <c r="EB168" t="s">
        <v>219</v>
      </c>
      <c r="EC168" t="s">
        <v>219</v>
      </c>
      <c r="ED168">
        <v>0</v>
      </c>
      <c r="EE168" t="s">
        <v>219</v>
      </c>
      <c r="EF168" t="s">
        <v>219</v>
      </c>
      <c r="EG168" t="s">
        <v>219</v>
      </c>
      <c r="EH168" t="s">
        <v>219</v>
      </c>
      <c r="EI168" t="s">
        <v>219</v>
      </c>
      <c r="EJ168">
        <v>0</v>
      </c>
      <c r="EK168" t="s">
        <v>219</v>
      </c>
      <c r="EL168" t="s">
        <v>219</v>
      </c>
      <c r="EM168" t="s">
        <v>219</v>
      </c>
      <c r="EN168" t="s">
        <v>219</v>
      </c>
      <c r="EO168" t="s">
        <v>219</v>
      </c>
      <c r="EP168">
        <v>1</v>
      </c>
      <c r="EQ168">
        <v>1</v>
      </c>
      <c r="ER168">
        <v>0</v>
      </c>
      <c r="ES168">
        <v>1</v>
      </c>
      <c r="ET168">
        <v>0</v>
      </c>
      <c r="EU168">
        <v>1</v>
      </c>
      <c r="EV168">
        <v>1</v>
      </c>
      <c r="EW168">
        <v>1</v>
      </c>
      <c r="EX168">
        <v>1</v>
      </c>
      <c r="EY168">
        <v>0</v>
      </c>
      <c r="EZ168">
        <v>0</v>
      </c>
      <c r="FA168">
        <v>1</v>
      </c>
      <c r="FB168">
        <v>1</v>
      </c>
      <c r="FC168">
        <v>0</v>
      </c>
      <c r="FD168" t="s">
        <v>219</v>
      </c>
      <c r="FE168" t="s">
        <v>219</v>
      </c>
      <c r="FF168" t="s">
        <v>219</v>
      </c>
      <c r="FG168">
        <v>0</v>
      </c>
      <c r="FH168" t="s">
        <v>219</v>
      </c>
      <c r="FI168" t="s">
        <v>219</v>
      </c>
      <c r="FJ168" t="s">
        <v>219</v>
      </c>
      <c r="FK168" t="s">
        <v>219</v>
      </c>
      <c r="FL168" t="s">
        <v>219</v>
      </c>
      <c r="FM168" t="s">
        <v>219</v>
      </c>
      <c r="FN168">
        <v>0</v>
      </c>
      <c r="FO168">
        <v>0</v>
      </c>
      <c r="FP168" t="s">
        <v>219</v>
      </c>
      <c r="FQ168" t="s">
        <v>219</v>
      </c>
      <c r="FR168" t="s">
        <v>219</v>
      </c>
      <c r="FS168" t="s">
        <v>219</v>
      </c>
      <c r="FT168" t="s">
        <v>219</v>
      </c>
      <c r="FU168" t="s">
        <v>219</v>
      </c>
      <c r="FV168" t="s">
        <v>219</v>
      </c>
      <c r="FW168" t="s">
        <v>219</v>
      </c>
      <c r="FX168" t="s">
        <v>219</v>
      </c>
      <c r="FY168">
        <v>0</v>
      </c>
      <c r="FZ168">
        <v>0</v>
      </c>
      <c r="GA168" t="s">
        <v>219</v>
      </c>
      <c r="GB168" t="s">
        <v>219</v>
      </c>
      <c r="GC168" t="s">
        <v>219</v>
      </c>
      <c r="GD168" t="s">
        <v>219</v>
      </c>
      <c r="GE168" t="s">
        <v>219</v>
      </c>
      <c r="GF168" t="s">
        <v>219</v>
      </c>
      <c r="GG168" t="s">
        <v>219</v>
      </c>
      <c r="GH168" t="s">
        <v>219</v>
      </c>
      <c r="GI168" t="s">
        <v>219</v>
      </c>
      <c r="GJ168" t="s">
        <v>219</v>
      </c>
      <c r="GK168" t="s">
        <v>219</v>
      </c>
      <c r="GL168" t="s">
        <v>219</v>
      </c>
      <c r="GM168" t="s">
        <v>219</v>
      </c>
      <c r="GN168" t="s">
        <v>219</v>
      </c>
      <c r="GO168" t="s">
        <v>219</v>
      </c>
      <c r="GP168" t="s">
        <v>219</v>
      </c>
      <c r="GQ168" t="s">
        <v>219</v>
      </c>
      <c r="GR168" t="s">
        <v>219</v>
      </c>
      <c r="GS168" t="s">
        <v>219</v>
      </c>
      <c r="GT168" t="s">
        <v>219</v>
      </c>
      <c r="GU168" t="s">
        <v>219</v>
      </c>
      <c r="GV168" t="s">
        <v>219</v>
      </c>
      <c r="GW168" t="s">
        <v>219</v>
      </c>
      <c r="GX168" t="s">
        <v>219</v>
      </c>
      <c r="GY168" t="s">
        <v>219</v>
      </c>
      <c r="GZ168" t="s">
        <v>219</v>
      </c>
      <c r="HA168" t="s">
        <v>219</v>
      </c>
      <c r="HB168" t="s">
        <v>219</v>
      </c>
      <c r="HC168" t="s">
        <v>219</v>
      </c>
      <c r="HD168" t="s">
        <v>219</v>
      </c>
      <c r="HE168" t="s">
        <v>219</v>
      </c>
      <c r="HF168" t="s">
        <v>219</v>
      </c>
      <c r="HG168" t="s">
        <v>219</v>
      </c>
      <c r="HH168" t="s">
        <v>219</v>
      </c>
      <c r="HI168" t="s">
        <v>219</v>
      </c>
      <c r="HJ168">
        <v>0</v>
      </c>
    </row>
    <row r="169" spans="1:218">
      <c r="A169" t="s">
        <v>254</v>
      </c>
      <c r="B169" s="1">
        <v>43770</v>
      </c>
      <c r="C169" s="1">
        <v>44377</v>
      </c>
      <c r="D169">
        <v>0</v>
      </c>
      <c r="E169">
        <v>1</v>
      </c>
      <c r="F169">
        <v>0</v>
      </c>
      <c r="G169">
        <v>0</v>
      </c>
      <c r="H169">
        <v>1</v>
      </c>
      <c r="I169">
        <v>1</v>
      </c>
      <c r="J169">
        <v>0</v>
      </c>
      <c r="K169">
        <v>0</v>
      </c>
      <c r="L169">
        <v>0</v>
      </c>
      <c r="M169">
        <v>1</v>
      </c>
      <c r="N169">
        <v>1</v>
      </c>
      <c r="O169">
        <v>0</v>
      </c>
      <c r="P169">
        <v>0</v>
      </c>
      <c r="Q169">
        <v>0</v>
      </c>
      <c r="R169">
        <v>0</v>
      </c>
      <c r="S169">
        <v>0</v>
      </c>
      <c r="T169">
        <v>0</v>
      </c>
      <c r="U169" t="s">
        <v>219</v>
      </c>
      <c r="V169" t="s">
        <v>219</v>
      </c>
      <c r="W169" t="s">
        <v>219</v>
      </c>
      <c r="X169" t="s">
        <v>219</v>
      </c>
      <c r="Y169" t="s">
        <v>219</v>
      </c>
      <c r="Z169" t="s">
        <v>219</v>
      </c>
      <c r="AA169" t="s">
        <v>219</v>
      </c>
      <c r="AB169">
        <v>0</v>
      </c>
      <c r="AC169">
        <v>1</v>
      </c>
      <c r="AD169">
        <v>1</v>
      </c>
      <c r="AE169">
        <v>1</v>
      </c>
      <c r="AF169">
        <v>1</v>
      </c>
      <c r="AG169">
        <v>1</v>
      </c>
      <c r="AH169">
        <v>1</v>
      </c>
      <c r="AI169">
        <v>1</v>
      </c>
      <c r="AJ169">
        <v>1</v>
      </c>
      <c r="AK169">
        <v>0</v>
      </c>
      <c r="AL169">
        <v>1</v>
      </c>
      <c r="AM169">
        <v>1</v>
      </c>
      <c r="AN169">
        <v>1</v>
      </c>
      <c r="AO169">
        <v>0</v>
      </c>
      <c r="AP169">
        <v>0</v>
      </c>
      <c r="AQ169">
        <v>0</v>
      </c>
      <c r="AR169">
        <v>0</v>
      </c>
      <c r="AS169">
        <v>0</v>
      </c>
      <c r="AT169">
        <v>1</v>
      </c>
      <c r="AU169">
        <v>1</v>
      </c>
      <c r="AV169">
        <v>1</v>
      </c>
      <c r="AW169">
        <v>0</v>
      </c>
      <c r="AX169">
        <v>1</v>
      </c>
      <c r="AY169">
        <v>1</v>
      </c>
      <c r="AZ169">
        <v>1</v>
      </c>
      <c r="BA169">
        <v>0</v>
      </c>
      <c r="BB169">
        <v>0</v>
      </c>
      <c r="BC169">
        <v>0</v>
      </c>
      <c r="BD169">
        <v>0</v>
      </c>
      <c r="BE169">
        <v>1</v>
      </c>
      <c r="BF169">
        <v>0</v>
      </c>
      <c r="BG169">
        <v>0</v>
      </c>
      <c r="BH169">
        <v>0</v>
      </c>
      <c r="BI169">
        <v>0</v>
      </c>
      <c r="BJ169" t="s">
        <v>219</v>
      </c>
      <c r="BK169" t="s">
        <v>219</v>
      </c>
      <c r="BL169" t="s">
        <v>219</v>
      </c>
      <c r="BM169" t="s">
        <v>219</v>
      </c>
      <c r="BN169" t="s">
        <v>219</v>
      </c>
      <c r="BO169" t="s">
        <v>219</v>
      </c>
      <c r="BP169">
        <v>0</v>
      </c>
      <c r="BQ169">
        <v>0</v>
      </c>
      <c r="BR169" t="s">
        <v>219</v>
      </c>
      <c r="BS169" t="s">
        <v>219</v>
      </c>
      <c r="BT169" t="s">
        <v>219</v>
      </c>
      <c r="BU169" t="s">
        <v>219</v>
      </c>
      <c r="BV169" t="s">
        <v>219</v>
      </c>
      <c r="BW169" t="s">
        <v>219</v>
      </c>
      <c r="BX169" t="s">
        <v>219</v>
      </c>
      <c r="BY169" t="s">
        <v>219</v>
      </c>
      <c r="BZ169" t="s">
        <v>219</v>
      </c>
      <c r="CA169" t="s">
        <v>219</v>
      </c>
      <c r="CB169" t="s">
        <v>219</v>
      </c>
      <c r="CC169" t="s">
        <v>219</v>
      </c>
      <c r="CD169" t="s">
        <v>219</v>
      </c>
      <c r="CE169" t="s">
        <v>219</v>
      </c>
      <c r="CF169" t="s">
        <v>219</v>
      </c>
      <c r="CG169" t="s">
        <v>219</v>
      </c>
      <c r="CH169" t="s">
        <v>219</v>
      </c>
      <c r="CI169" t="s">
        <v>219</v>
      </c>
      <c r="CJ169" t="s">
        <v>219</v>
      </c>
      <c r="CK169" t="s">
        <v>219</v>
      </c>
      <c r="CL169" t="s">
        <v>219</v>
      </c>
      <c r="CM169" t="s">
        <v>219</v>
      </c>
      <c r="CN169" t="s">
        <v>219</v>
      </c>
      <c r="CO169" t="s">
        <v>219</v>
      </c>
      <c r="CP169" t="s">
        <v>219</v>
      </c>
      <c r="CQ169" t="s">
        <v>219</v>
      </c>
      <c r="CR169" t="s">
        <v>219</v>
      </c>
      <c r="CS169" t="s">
        <v>219</v>
      </c>
      <c r="CT169" t="s">
        <v>219</v>
      </c>
      <c r="CU169" t="s">
        <v>219</v>
      </c>
      <c r="CV169" t="s">
        <v>219</v>
      </c>
      <c r="CW169" t="s">
        <v>219</v>
      </c>
      <c r="CX169" t="s">
        <v>219</v>
      </c>
      <c r="CY169">
        <v>0</v>
      </c>
      <c r="CZ169">
        <v>1</v>
      </c>
      <c r="DA169">
        <v>1</v>
      </c>
      <c r="DB169">
        <v>1</v>
      </c>
      <c r="DC169">
        <v>0</v>
      </c>
      <c r="DD169" t="s">
        <v>219</v>
      </c>
      <c r="DE169" t="s">
        <v>219</v>
      </c>
      <c r="DF169" t="s">
        <v>219</v>
      </c>
      <c r="DG169" t="s">
        <v>219</v>
      </c>
      <c r="DH169">
        <v>0</v>
      </c>
      <c r="DI169">
        <v>1</v>
      </c>
      <c r="DJ169">
        <v>0</v>
      </c>
      <c r="DK169">
        <v>1</v>
      </c>
      <c r="DL169">
        <v>1</v>
      </c>
      <c r="DM169">
        <v>0</v>
      </c>
      <c r="DN169">
        <v>0</v>
      </c>
      <c r="DO169">
        <v>1</v>
      </c>
      <c r="DP169">
        <v>0</v>
      </c>
      <c r="DQ169">
        <v>0</v>
      </c>
      <c r="DR169">
        <v>0</v>
      </c>
      <c r="DS169">
        <v>0</v>
      </c>
      <c r="DT169">
        <v>0</v>
      </c>
      <c r="DU169" t="s">
        <v>219</v>
      </c>
      <c r="DV169" t="s">
        <v>219</v>
      </c>
      <c r="DW169" t="s">
        <v>219</v>
      </c>
      <c r="DX169" t="s">
        <v>219</v>
      </c>
      <c r="DY169" t="s">
        <v>219</v>
      </c>
      <c r="DZ169" t="s">
        <v>219</v>
      </c>
      <c r="EA169" t="s">
        <v>219</v>
      </c>
      <c r="EB169" t="s">
        <v>219</v>
      </c>
      <c r="EC169" t="s">
        <v>219</v>
      </c>
      <c r="ED169">
        <v>0</v>
      </c>
      <c r="EE169" t="s">
        <v>219</v>
      </c>
      <c r="EF169" t="s">
        <v>219</v>
      </c>
      <c r="EG169" t="s">
        <v>219</v>
      </c>
      <c r="EH169" t="s">
        <v>219</v>
      </c>
      <c r="EI169" t="s">
        <v>219</v>
      </c>
      <c r="EJ169">
        <v>0</v>
      </c>
      <c r="EK169" t="s">
        <v>219</v>
      </c>
      <c r="EL169" t="s">
        <v>219</v>
      </c>
      <c r="EM169" t="s">
        <v>219</v>
      </c>
      <c r="EN169" t="s">
        <v>219</v>
      </c>
      <c r="EO169" t="s">
        <v>219</v>
      </c>
      <c r="EP169">
        <v>1</v>
      </c>
      <c r="EQ169">
        <v>1</v>
      </c>
      <c r="ER169">
        <v>0</v>
      </c>
      <c r="ES169">
        <v>1</v>
      </c>
      <c r="ET169">
        <v>0</v>
      </c>
      <c r="EU169">
        <v>1</v>
      </c>
      <c r="EV169">
        <v>1</v>
      </c>
      <c r="EW169">
        <v>1</v>
      </c>
      <c r="EX169">
        <v>1</v>
      </c>
      <c r="EY169">
        <v>0</v>
      </c>
      <c r="EZ169">
        <v>0</v>
      </c>
      <c r="FA169">
        <v>1</v>
      </c>
      <c r="FB169">
        <v>1</v>
      </c>
      <c r="FC169">
        <v>0</v>
      </c>
      <c r="FD169" t="s">
        <v>219</v>
      </c>
      <c r="FE169" t="s">
        <v>219</v>
      </c>
      <c r="FF169" t="s">
        <v>219</v>
      </c>
      <c r="FG169">
        <v>0</v>
      </c>
      <c r="FH169" t="s">
        <v>219</v>
      </c>
      <c r="FI169" t="s">
        <v>219</v>
      </c>
      <c r="FJ169" t="s">
        <v>219</v>
      </c>
      <c r="FK169" t="s">
        <v>219</v>
      </c>
      <c r="FL169" t="s">
        <v>219</v>
      </c>
      <c r="FM169" t="s">
        <v>219</v>
      </c>
      <c r="FN169">
        <v>0</v>
      </c>
      <c r="FO169">
        <v>0</v>
      </c>
      <c r="FP169" t="s">
        <v>219</v>
      </c>
      <c r="FQ169" t="s">
        <v>219</v>
      </c>
      <c r="FR169" t="s">
        <v>219</v>
      </c>
      <c r="FS169" t="s">
        <v>219</v>
      </c>
      <c r="FT169" t="s">
        <v>219</v>
      </c>
      <c r="FU169" t="s">
        <v>219</v>
      </c>
      <c r="FV169" t="s">
        <v>219</v>
      </c>
      <c r="FW169" t="s">
        <v>219</v>
      </c>
      <c r="FX169" t="s">
        <v>219</v>
      </c>
      <c r="FY169">
        <v>0</v>
      </c>
      <c r="FZ169">
        <v>0</v>
      </c>
      <c r="GA169" t="s">
        <v>219</v>
      </c>
      <c r="GB169" t="s">
        <v>219</v>
      </c>
      <c r="GC169" t="s">
        <v>219</v>
      </c>
      <c r="GD169" t="s">
        <v>219</v>
      </c>
      <c r="GE169" t="s">
        <v>219</v>
      </c>
      <c r="GF169" t="s">
        <v>219</v>
      </c>
      <c r="GG169" t="s">
        <v>219</v>
      </c>
      <c r="GH169" t="s">
        <v>219</v>
      </c>
      <c r="GI169" t="s">
        <v>219</v>
      </c>
      <c r="GJ169" t="s">
        <v>219</v>
      </c>
      <c r="GK169" t="s">
        <v>219</v>
      </c>
      <c r="GL169" t="s">
        <v>219</v>
      </c>
      <c r="GM169" t="s">
        <v>219</v>
      </c>
      <c r="GN169" t="s">
        <v>219</v>
      </c>
      <c r="GO169" t="s">
        <v>219</v>
      </c>
      <c r="GP169" t="s">
        <v>219</v>
      </c>
      <c r="GQ169" t="s">
        <v>219</v>
      </c>
      <c r="GR169" t="s">
        <v>219</v>
      </c>
      <c r="GS169" t="s">
        <v>219</v>
      </c>
      <c r="GT169" t="s">
        <v>219</v>
      </c>
      <c r="GU169" t="s">
        <v>219</v>
      </c>
      <c r="GV169" t="s">
        <v>219</v>
      </c>
      <c r="GW169" t="s">
        <v>219</v>
      </c>
      <c r="GX169" t="s">
        <v>219</v>
      </c>
      <c r="GY169" t="s">
        <v>219</v>
      </c>
      <c r="GZ169" t="s">
        <v>219</v>
      </c>
      <c r="HA169" t="s">
        <v>219</v>
      </c>
      <c r="HB169" t="s">
        <v>219</v>
      </c>
      <c r="HC169" t="s">
        <v>219</v>
      </c>
      <c r="HD169" t="s">
        <v>219</v>
      </c>
      <c r="HE169" t="s">
        <v>219</v>
      </c>
      <c r="HF169" t="s">
        <v>219</v>
      </c>
      <c r="HG169" t="s">
        <v>219</v>
      </c>
      <c r="HH169" t="s">
        <v>219</v>
      </c>
      <c r="HI169" t="s">
        <v>219</v>
      </c>
      <c r="HJ169">
        <v>0</v>
      </c>
    </row>
    <row r="170" spans="1:218">
      <c r="A170" t="s">
        <v>254</v>
      </c>
      <c r="B170" s="1">
        <v>44378</v>
      </c>
      <c r="C170" s="1">
        <v>44500</v>
      </c>
      <c r="D170">
        <v>0</v>
      </c>
      <c r="E170">
        <v>1</v>
      </c>
      <c r="F170">
        <v>0</v>
      </c>
      <c r="G170">
        <v>0</v>
      </c>
      <c r="H170">
        <v>1</v>
      </c>
      <c r="I170">
        <v>1</v>
      </c>
      <c r="J170">
        <v>0</v>
      </c>
      <c r="K170">
        <v>0</v>
      </c>
      <c r="L170">
        <v>0</v>
      </c>
      <c r="M170">
        <v>1</v>
      </c>
      <c r="N170">
        <v>1</v>
      </c>
      <c r="O170">
        <v>0</v>
      </c>
      <c r="P170">
        <v>0</v>
      </c>
      <c r="Q170">
        <v>0</v>
      </c>
      <c r="R170">
        <v>1</v>
      </c>
      <c r="S170">
        <v>0</v>
      </c>
      <c r="T170">
        <v>0</v>
      </c>
      <c r="U170" t="s">
        <v>219</v>
      </c>
      <c r="V170" t="s">
        <v>219</v>
      </c>
      <c r="W170" t="s">
        <v>219</v>
      </c>
      <c r="X170" t="s">
        <v>219</v>
      </c>
      <c r="Y170" t="s">
        <v>219</v>
      </c>
      <c r="Z170" t="s">
        <v>219</v>
      </c>
      <c r="AA170" t="s">
        <v>219</v>
      </c>
      <c r="AB170">
        <v>0</v>
      </c>
      <c r="AC170">
        <v>1</v>
      </c>
      <c r="AD170">
        <v>1</v>
      </c>
      <c r="AE170">
        <v>1</v>
      </c>
      <c r="AF170">
        <v>1</v>
      </c>
      <c r="AG170">
        <v>1</v>
      </c>
      <c r="AH170">
        <v>1</v>
      </c>
      <c r="AI170">
        <v>1</v>
      </c>
      <c r="AJ170">
        <v>1</v>
      </c>
      <c r="AK170">
        <v>0</v>
      </c>
      <c r="AL170">
        <v>1</v>
      </c>
      <c r="AM170">
        <v>1</v>
      </c>
      <c r="AN170">
        <v>1</v>
      </c>
      <c r="AO170">
        <v>0</v>
      </c>
      <c r="AP170">
        <v>0</v>
      </c>
      <c r="AQ170">
        <v>0</v>
      </c>
      <c r="AR170">
        <v>0</v>
      </c>
      <c r="AS170">
        <v>0</v>
      </c>
      <c r="AT170">
        <v>1</v>
      </c>
      <c r="AU170">
        <v>0</v>
      </c>
      <c r="AV170" t="s">
        <v>219</v>
      </c>
      <c r="AW170" t="s">
        <v>219</v>
      </c>
      <c r="AX170">
        <v>1</v>
      </c>
      <c r="AY170">
        <v>1</v>
      </c>
      <c r="AZ170">
        <v>1</v>
      </c>
      <c r="BA170">
        <v>0</v>
      </c>
      <c r="BB170">
        <v>0</v>
      </c>
      <c r="BC170">
        <v>0</v>
      </c>
      <c r="BD170">
        <v>0</v>
      </c>
      <c r="BE170">
        <v>0</v>
      </c>
      <c r="BF170">
        <v>1</v>
      </c>
      <c r="BG170">
        <v>0</v>
      </c>
      <c r="BH170">
        <v>0</v>
      </c>
      <c r="BI170">
        <v>0</v>
      </c>
      <c r="BJ170" t="s">
        <v>219</v>
      </c>
      <c r="BK170" t="s">
        <v>219</v>
      </c>
      <c r="BL170" t="s">
        <v>219</v>
      </c>
      <c r="BM170" t="s">
        <v>219</v>
      </c>
      <c r="BN170" t="s">
        <v>219</v>
      </c>
      <c r="BO170" t="s">
        <v>219</v>
      </c>
      <c r="BP170">
        <v>0</v>
      </c>
      <c r="BQ170">
        <v>0</v>
      </c>
      <c r="BR170" t="s">
        <v>219</v>
      </c>
      <c r="BS170" t="s">
        <v>219</v>
      </c>
      <c r="BT170" t="s">
        <v>219</v>
      </c>
      <c r="BU170" t="s">
        <v>219</v>
      </c>
      <c r="BV170" t="s">
        <v>219</v>
      </c>
      <c r="BW170" t="s">
        <v>219</v>
      </c>
      <c r="BX170" t="s">
        <v>219</v>
      </c>
      <c r="BY170" t="s">
        <v>219</v>
      </c>
      <c r="BZ170" t="s">
        <v>219</v>
      </c>
      <c r="CA170" t="s">
        <v>219</v>
      </c>
      <c r="CB170" t="s">
        <v>219</v>
      </c>
      <c r="CC170" t="s">
        <v>219</v>
      </c>
      <c r="CD170" t="s">
        <v>219</v>
      </c>
      <c r="CE170" t="s">
        <v>219</v>
      </c>
      <c r="CF170" t="s">
        <v>219</v>
      </c>
      <c r="CG170" t="s">
        <v>219</v>
      </c>
      <c r="CH170" t="s">
        <v>219</v>
      </c>
      <c r="CI170" t="s">
        <v>219</v>
      </c>
      <c r="CJ170" t="s">
        <v>219</v>
      </c>
      <c r="CK170" t="s">
        <v>219</v>
      </c>
      <c r="CL170" t="s">
        <v>219</v>
      </c>
      <c r="CM170" t="s">
        <v>219</v>
      </c>
      <c r="CN170" t="s">
        <v>219</v>
      </c>
      <c r="CO170" t="s">
        <v>219</v>
      </c>
      <c r="CP170" t="s">
        <v>219</v>
      </c>
      <c r="CQ170" t="s">
        <v>219</v>
      </c>
      <c r="CR170" t="s">
        <v>219</v>
      </c>
      <c r="CS170" t="s">
        <v>219</v>
      </c>
      <c r="CT170" t="s">
        <v>219</v>
      </c>
      <c r="CU170" t="s">
        <v>219</v>
      </c>
      <c r="CV170" t="s">
        <v>219</v>
      </c>
      <c r="CW170" t="s">
        <v>219</v>
      </c>
      <c r="CX170" t="s">
        <v>219</v>
      </c>
      <c r="CY170">
        <v>0</v>
      </c>
      <c r="CZ170">
        <v>1</v>
      </c>
      <c r="DA170">
        <v>1</v>
      </c>
      <c r="DB170">
        <v>1</v>
      </c>
      <c r="DC170">
        <v>0</v>
      </c>
      <c r="DD170" t="s">
        <v>219</v>
      </c>
      <c r="DE170" t="s">
        <v>219</v>
      </c>
      <c r="DF170" t="s">
        <v>219</v>
      </c>
      <c r="DG170" t="s">
        <v>219</v>
      </c>
      <c r="DH170">
        <v>0</v>
      </c>
      <c r="DI170">
        <v>1</v>
      </c>
      <c r="DJ170">
        <v>0</v>
      </c>
      <c r="DK170">
        <v>1</v>
      </c>
      <c r="DL170">
        <v>1</v>
      </c>
      <c r="DM170">
        <v>0</v>
      </c>
      <c r="DN170">
        <v>0</v>
      </c>
      <c r="DO170">
        <v>1</v>
      </c>
      <c r="DP170">
        <v>0</v>
      </c>
      <c r="DQ170">
        <v>0</v>
      </c>
      <c r="DR170">
        <v>0</v>
      </c>
      <c r="DS170">
        <v>0</v>
      </c>
      <c r="DT170">
        <v>0</v>
      </c>
      <c r="DU170" t="s">
        <v>219</v>
      </c>
      <c r="DV170" t="s">
        <v>219</v>
      </c>
      <c r="DW170" t="s">
        <v>219</v>
      </c>
      <c r="DX170" t="s">
        <v>219</v>
      </c>
      <c r="DY170" t="s">
        <v>219</v>
      </c>
      <c r="DZ170" t="s">
        <v>219</v>
      </c>
      <c r="EA170" t="s">
        <v>219</v>
      </c>
      <c r="EB170" t="s">
        <v>219</v>
      </c>
      <c r="EC170" t="s">
        <v>219</v>
      </c>
      <c r="ED170">
        <v>0</v>
      </c>
      <c r="EE170" t="s">
        <v>219</v>
      </c>
      <c r="EF170" t="s">
        <v>219</v>
      </c>
      <c r="EG170" t="s">
        <v>219</v>
      </c>
      <c r="EH170" t="s">
        <v>219</v>
      </c>
      <c r="EI170" t="s">
        <v>219</v>
      </c>
      <c r="EJ170">
        <v>0</v>
      </c>
      <c r="EK170" t="s">
        <v>219</v>
      </c>
      <c r="EL170" t="s">
        <v>219</v>
      </c>
      <c r="EM170" t="s">
        <v>219</v>
      </c>
      <c r="EN170" t="s">
        <v>219</v>
      </c>
      <c r="EO170" t="s">
        <v>219</v>
      </c>
      <c r="EP170">
        <v>1</v>
      </c>
      <c r="EQ170">
        <v>1</v>
      </c>
      <c r="ER170">
        <v>0</v>
      </c>
      <c r="ES170">
        <v>1</v>
      </c>
      <c r="ET170">
        <v>0</v>
      </c>
      <c r="EU170">
        <v>1</v>
      </c>
      <c r="EV170">
        <v>1</v>
      </c>
      <c r="EW170">
        <v>1</v>
      </c>
      <c r="EX170">
        <v>1</v>
      </c>
      <c r="EY170">
        <v>0</v>
      </c>
      <c r="EZ170">
        <v>0</v>
      </c>
      <c r="FA170">
        <v>1</v>
      </c>
      <c r="FB170">
        <v>1</v>
      </c>
      <c r="FC170">
        <v>0</v>
      </c>
      <c r="FD170" t="s">
        <v>219</v>
      </c>
      <c r="FE170" t="s">
        <v>219</v>
      </c>
      <c r="FF170" t="s">
        <v>219</v>
      </c>
      <c r="FG170">
        <v>0</v>
      </c>
      <c r="FH170" t="s">
        <v>219</v>
      </c>
      <c r="FI170" t="s">
        <v>219</v>
      </c>
      <c r="FJ170" t="s">
        <v>219</v>
      </c>
      <c r="FK170" t="s">
        <v>219</v>
      </c>
      <c r="FL170" t="s">
        <v>219</v>
      </c>
      <c r="FM170" t="s">
        <v>219</v>
      </c>
      <c r="FN170">
        <v>0</v>
      </c>
      <c r="FO170">
        <v>0</v>
      </c>
      <c r="FP170" t="s">
        <v>219</v>
      </c>
      <c r="FQ170" t="s">
        <v>219</v>
      </c>
      <c r="FR170" t="s">
        <v>219</v>
      </c>
      <c r="FS170" t="s">
        <v>219</v>
      </c>
      <c r="FT170" t="s">
        <v>219</v>
      </c>
      <c r="FU170" t="s">
        <v>219</v>
      </c>
      <c r="FV170" t="s">
        <v>219</v>
      </c>
      <c r="FW170" t="s">
        <v>219</v>
      </c>
      <c r="FX170" t="s">
        <v>219</v>
      </c>
      <c r="FY170">
        <v>0</v>
      </c>
      <c r="FZ170">
        <v>1</v>
      </c>
      <c r="GA170">
        <v>1</v>
      </c>
      <c r="GB170">
        <v>0</v>
      </c>
      <c r="GC170">
        <v>0</v>
      </c>
      <c r="GD170">
        <v>0</v>
      </c>
      <c r="GE170">
        <v>0</v>
      </c>
      <c r="GF170">
        <v>0</v>
      </c>
      <c r="GG170">
        <v>0</v>
      </c>
      <c r="GH170">
        <v>1</v>
      </c>
      <c r="GI170">
        <v>1</v>
      </c>
      <c r="GJ170">
        <v>1</v>
      </c>
      <c r="GK170">
        <v>1</v>
      </c>
      <c r="GL170">
        <v>1</v>
      </c>
      <c r="GM170">
        <v>1</v>
      </c>
      <c r="GN170">
        <v>1</v>
      </c>
      <c r="GO170">
        <v>1</v>
      </c>
      <c r="GP170">
        <v>0</v>
      </c>
      <c r="GQ170">
        <v>0</v>
      </c>
      <c r="GR170">
        <v>0</v>
      </c>
      <c r="GS170" t="s">
        <v>219</v>
      </c>
      <c r="GT170" t="s">
        <v>219</v>
      </c>
      <c r="GU170" t="s">
        <v>219</v>
      </c>
      <c r="GV170" t="s">
        <v>219</v>
      </c>
      <c r="GW170" t="s">
        <v>219</v>
      </c>
      <c r="GX170" t="s">
        <v>219</v>
      </c>
      <c r="GY170" t="s">
        <v>219</v>
      </c>
      <c r="GZ170" t="s">
        <v>219</v>
      </c>
      <c r="HA170">
        <v>1</v>
      </c>
      <c r="HB170">
        <v>1</v>
      </c>
      <c r="HC170">
        <v>0</v>
      </c>
      <c r="HD170">
        <v>0</v>
      </c>
      <c r="HE170">
        <v>0</v>
      </c>
      <c r="HF170">
        <v>0</v>
      </c>
      <c r="HG170">
        <v>0</v>
      </c>
      <c r="HH170">
        <v>1</v>
      </c>
      <c r="HI170">
        <v>0</v>
      </c>
      <c r="HJ170">
        <v>0</v>
      </c>
    </row>
    <row r="171" spans="1:218">
      <c r="A171" t="s">
        <v>254</v>
      </c>
      <c r="B171" s="1">
        <v>44501</v>
      </c>
      <c r="C171" s="1">
        <v>44649</v>
      </c>
      <c r="D171">
        <v>0</v>
      </c>
      <c r="E171">
        <v>1</v>
      </c>
      <c r="F171">
        <v>0</v>
      </c>
      <c r="G171">
        <v>0</v>
      </c>
      <c r="H171">
        <v>1</v>
      </c>
      <c r="I171">
        <v>1</v>
      </c>
      <c r="J171">
        <v>0</v>
      </c>
      <c r="K171">
        <v>0</v>
      </c>
      <c r="L171">
        <v>0</v>
      </c>
      <c r="M171">
        <v>1</v>
      </c>
      <c r="N171">
        <v>1</v>
      </c>
      <c r="O171">
        <v>0</v>
      </c>
      <c r="P171">
        <v>0</v>
      </c>
      <c r="Q171">
        <v>0</v>
      </c>
      <c r="R171">
        <v>1</v>
      </c>
      <c r="S171">
        <v>0</v>
      </c>
      <c r="T171">
        <v>0</v>
      </c>
      <c r="U171" t="s">
        <v>219</v>
      </c>
      <c r="V171" t="s">
        <v>219</v>
      </c>
      <c r="W171" t="s">
        <v>219</v>
      </c>
      <c r="X171" t="s">
        <v>219</v>
      </c>
      <c r="Y171" t="s">
        <v>219</v>
      </c>
      <c r="Z171" t="s">
        <v>219</v>
      </c>
      <c r="AA171" t="s">
        <v>219</v>
      </c>
      <c r="AB171">
        <v>0</v>
      </c>
      <c r="AC171">
        <v>1</v>
      </c>
      <c r="AD171">
        <v>1</v>
      </c>
      <c r="AE171">
        <v>1</v>
      </c>
      <c r="AF171">
        <v>1</v>
      </c>
      <c r="AG171">
        <v>1</v>
      </c>
      <c r="AH171">
        <v>1</v>
      </c>
      <c r="AI171">
        <v>1</v>
      </c>
      <c r="AJ171">
        <v>1</v>
      </c>
      <c r="AK171">
        <v>0</v>
      </c>
      <c r="AL171">
        <v>1</v>
      </c>
      <c r="AM171">
        <v>1</v>
      </c>
      <c r="AN171">
        <v>1</v>
      </c>
      <c r="AO171">
        <v>0</v>
      </c>
      <c r="AP171">
        <v>0</v>
      </c>
      <c r="AQ171">
        <v>0</v>
      </c>
      <c r="AR171">
        <v>0</v>
      </c>
      <c r="AS171">
        <v>0</v>
      </c>
      <c r="AT171">
        <v>1</v>
      </c>
      <c r="AU171">
        <v>0</v>
      </c>
      <c r="AV171" t="s">
        <v>219</v>
      </c>
      <c r="AW171" t="s">
        <v>219</v>
      </c>
      <c r="AX171">
        <v>1</v>
      </c>
      <c r="AY171">
        <v>1</v>
      </c>
      <c r="AZ171">
        <v>1</v>
      </c>
      <c r="BA171">
        <v>0</v>
      </c>
      <c r="BB171">
        <v>0</v>
      </c>
      <c r="BC171">
        <v>0</v>
      </c>
      <c r="BD171">
        <v>0</v>
      </c>
      <c r="BE171">
        <v>0</v>
      </c>
      <c r="BF171">
        <v>1</v>
      </c>
      <c r="BG171">
        <v>0</v>
      </c>
      <c r="BH171">
        <v>0</v>
      </c>
      <c r="BI171">
        <v>0</v>
      </c>
      <c r="BJ171" t="s">
        <v>219</v>
      </c>
      <c r="BK171" t="s">
        <v>219</v>
      </c>
      <c r="BL171" t="s">
        <v>219</v>
      </c>
      <c r="BM171" t="s">
        <v>219</v>
      </c>
      <c r="BN171" t="s">
        <v>219</v>
      </c>
      <c r="BO171" t="s">
        <v>219</v>
      </c>
      <c r="BP171">
        <v>0</v>
      </c>
      <c r="BQ171">
        <v>0</v>
      </c>
      <c r="BR171" t="s">
        <v>219</v>
      </c>
      <c r="BS171" t="s">
        <v>219</v>
      </c>
      <c r="BT171" t="s">
        <v>219</v>
      </c>
      <c r="BU171" t="s">
        <v>219</v>
      </c>
      <c r="BV171" t="s">
        <v>219</v>
      </c>
      <c r="BW171" t="s">
        <v>219</v>
      </c>
      <c r="BX171" t="s">
        <v>219</v>
      </c>
      <c r="BY171" t="s">
        <v>219</v>
      </c>
      <c r="BZ171" t="s">
        <v>219</v>
      </c>
      <c r="CA171" t="s">
        <v>219</v>
      </c>
      <c r="CB171" t="s">
        <v>219</v>
      </c>
      <c r="CC171" t="s">
        <v>219</v>
      </c>
      <c r="CD171" t="s">
        <v>219</v>
      </c>
      <c r="CE171" t="s">
        <v>219</v>
      </c>
      <c r="CF171" t="s">
        <v>219</v>
      </c>
      <c r="CG171" t="s">
        <v>219</v>
      </c>
      <c r="CH171" t="s">
        <v>219</v>
      </c>
      <c r="CI171" t="s">
        <v>219</v>
      </c>
      <c r="CJ171" t="s">
        <v>219</v>
      </c>
      <c r="CK171" t="s">
        <v>219</v>
      </c>
      <c r="CL171" t="s">
        <v>219</v>
      </c>
      <c r="CM171" t="s">
        <v>219</v>
      </c>
      <c r="CN171" t="s">
        <v>219</v>
      </c>
      <c r="CO171" t="s">
        <v>219</v>
      </c>
      <c r="CP171" t="s">
        <v>219</v>
      </c>
      <c r="CQ171" t="s">
        <v>219</v>
      </c>
      <c r="CR171" t="s">
        <v>219</v>
      </c>
      <c r="CS171" t="s">
        <v>219</v>
      </c>
      <c r="CT171" t="s">
        <v>219</v>
      </c>
      <c r="CU171" t="s">
        <v>219</v>
      </c>
      <c r="CV171" t="s">
        <v>219</v>
      </c>
      <c r="CW171" t="s">
        <v>219</v>
      </c>
      <c r="CX171" t="s">
        <v>219</v>
      </c>
      <c r="CY171">
        <v>0</v>
      </c>
      <c r="CZ171">
        <v>1</v>
      </c>
      <c r="DA171">
        <v>1</v>
      </c>
      <c r="DB171">
        <v>1</v>
      </c>
      <c r="DC171">
        <v>0</v>
      </c>
      <c r="DD171" t="s">
        <v>219</v>
      </c>
      <c r="DE171" t="s">
        <v>219</v>
      </c>
      <c r="DF171" t="s">
        <v>219</v>
      </c>
      <c r="DG171" t="s">
        <v>219</v>
      </c>
      <c r="DH171">
        <v>0</v>
      </c>
      <c r="DI171">
        <v>1</v>
      </c>
      <c r="DJ171">
        <v>0</v>
      </c>
      <c r="DK171">
        <v>1</v>
      </c>
      <c r="DL171">
        <v>1</v>
      </c>
      <c r="DM171">
        <v>0</v>
      </c>
      <c r="DN171">
        <v>0</v>
      </c>
      <c r="DO171">
        <v>1</v>
      </c>
      <c r="DP171">
        <v>0</v>
      </c>
      <c r="DQ171">
        <v>0</v>
      </c>
      <c r="DR171">
        <v>0</v>
      </c>
      <c r="DS171">
        <v>0</v>
      </c>
      <c r="DT171">
        <v>0</v>
      </c>
      <c r="DU171" t="s">
        <v>219</v>
      </c>
      <c r="DV171" t="s">
        <v>219</v>
      </c>
      <c r="DW171" t="s">
        <v>219</v>
      </c>
      <c r="DX171" t="s">
        <v>219</v>
      </c>
      <c r="DY171" t="s">
        <v>219</v>
      </c>
      <c r="DZ171" t="s">
        <v>219</v>
      </c>
      <c r="EA171" t="s">
        <v>219</v>
      </c>
      <c r="EB171" t="s">
        <v>219</v>
      </c>
      <c r="EC171" t="s">
        <v>219</v>
      </c>
      <c r="ED171">
        <v>0</v>
      </c>
      <c r="EE171" t="s">
        <v>219</v>
      </c>
      <c r="EF171" t="s">
        <v>219</v>
      </c>
      <c r="EG171" t="s">
        <v>219</v>
      </c>
      <c r="EH171" t="s">
        <v>219</v>
      </c>
      <c r="EI171" t="s">
        <v>219</v>
      </c>
      <c r="EJ171">
        <v>0</v>
      </c>
      <c r="EK171" t="s">
        <v>219</v>
      </c>
      <c r="EL171" t="s">
        <v>219</v>
      </c>
      <c r="EM171" t="s">
        <v>219</v>
      </c>
      <c r="EN171" t="s">
        <v>219</v>
      </c>
      <c r="EO171" t="s">
        <v>219</v>
      </c>
      <c r="EP171">
        <v>1</v>
      </c>
      <c r="EQ171">
        <v>1</v>
      </c>
      <c r="ER171">
        <v>0</v>
      </c>
      <c r="ES171">
        <v>1</v>
      </c>
      <c r="ET171">
        <v>0</v>
      </c>
      <c r="EU171">
        <v>1</v>
      </c>
      <c r="EV171">
        <v>1</v>
      </c>
      <c r="EW171">
        <v>1</v>
      </c>
      <c r="EX171">
        <v>1</v>
      </c>
      <c r="EY171">
        <v>0</v>
      </c>
      <c r="EZ171">
        <v>0</v>
      </c>
      <c r="FA171">
        <v>1</v>
      </c>
      <c r="FB171">
        <v>1</v>
      </c>
      <c r="FC171">
        <v>0</v>
      </c>
      <c r="FD171" t="s">
        <v>219</v>
      </c>
      <c r="FE171" t="s">
        <v>219</v>
      </c>
      <c r="FF171" t="s">
        <v>219</v>
      </c>
      <c r="FG171">
        <v>0</v>
      </c>
      <c r="FH171" t="s">
        <v>219</v>
      </c>
      <c r="FI171" t="s">
        <v>219</v>
      </c>
      <c r="FJ171" t="s">
        <v>219</v>
      </c>
      <c r="FK171" t="s">
        <v>219</v>
      </c>
      <c r="FL171" t="s">
        <v>219</v>
      </c>
      <c r="FM171" t="s">
        <v>219</v>
      </c>
      <c r="FN171">
        <v>0</v>
      </c>
      <c r="FO171">
        <v>0</v>
      </c>
      <c r="FP171" t="s">
        <v>219</v>
      </c>
      <c r="FQ171" t="s">
        <v>219</v>
      </c>
      <c r="FR171" t="s">
        <v>219</v>
      </c>
      <c r="FS171" t="s">
        <v>219</v>
      </c>
      <c r="FT171" t="s">
        <v>219</v>
      </c>
      <c r="FU171" t="s">
        <v>219</v>
      </c>
      <c r="FV171" t="s">
        <v>219</v>
      </c>
      <c r="FW171" t="s">
        <v>219</v>
      </c>
      <c r="FX171" t="s">
        <v>219</v>
      </c>
      <c r="FY171">
        <v>0</v>
      </c>
      <c r="FZ171">
        <v>1</v>
      </c>
      <c r="GA171">
        <v>1</v>
      </c>
      <c r="GB171">
        <v>0</v>
      </c>
      <c r="GC171">
        <v>0</v>
      </c>
      <c r="GD171">
        <v>0</v>
      </c>
      <c r="GE171">
        <v>0</v>
      </c>
      <c r="GF171">
        <v>0</v>
      </c>
      <c r="GG171">
        <v>0</v>
      </c>
      <c r="GH171">
        <v>1</v>
      </c>
      <c r="GI171">
        <v>1</v>
      </c>
      <c r="GJ171">
        <v>1</v>
      </c>
      <c r="GK171">
        <v>1</v>
      </c>
      <c r="GL171">
        <v>1</v>
      </c>
      <c r="GM171">
        <v>1</v>
      </c>
      <c r="GN171">
        <v>1</v>
      </c>
      <c r="GO171">
        <v>1</v>
      </c>
      <c r="GP171">
        <v>0</v>
      </c>
      <c r="GQ171">
        <v>0</v>
      </c>
      <c r="GR171">
        <v>0</v>
      </c>
      <c r="GS171" t="s">
        <v>219</v>
      </c>
      <c r="GT171" t="s">
        <v>219</v>
      </c>
      <c r="GU171" t="s">
        <v>219</v>
      </c>
      <c r="GV171" t="s">
        <v>219</v>
      </c>
      <c r="GW171" t="s">
        <v>219</v>
      </c>
      <c r="GX171" t="s">
        <v>219</v>
      </c>
      <c r="GY171" t="s">
        <v>219</v>
      </c>
      <c r="GZ171" t="s">
        <v>219</v>
      </c>
      <c r="HA171">
        <v>1</v>
      </c>
      <c r="HB171">
        <v>1</v>
      </c>
      <c r="HC171">
        <v>0</v>
      </c>
      <c r="HD171">
        <v>0</v>
      </c>
      <c r="HE171">
        <v>0</v>
      </c>
      <c r="HF171">
        <v>0</v>
      </c>
      <c r="HG171">
        <v>0</v>
      </c>
      <c r="HH171">
        <v>1</v>
      </c>
      <c r="HI171">
        <v>0</v>
      </c>
      <c r="HJ171">
        <v>0</v>
      </c>
    </row>
    <row r="172" spans="1:218">
      <c r="A172" t="s">
        <v>254</v>
      </c>
      <c r="B172" s="1">
        <v>44650</v>
      </c>
      <c r="C172" s="1">
        <v>44705</v>
      </c>
      <c r="D172">
        <v>0</v>
      </c>
      <c r="E172">
        <v>1</v>
      </c>
      <c r="F172">
        <v>0</v>
      </c>
      <c r="G172">
        <v>0</v>
      </c>
      <c r="H172">
        <v>1</v>
      </c>
      <c r="I172">
        <v>1</v>
      </c>
      <c r="J172">
        <v>0</v>
      </c>
      <c r="K172">
        <v>0</v>
      </c>
      <c r="L172">
        <v>0</v>
      </c>
      <c r="M172">
        <v>1</v>
      </c>
      <c r="N172">
        <v>1</v>
      </c>
      <c r="O172">
        <v>0</v>
      </c>
      <c r="P172">
        <v>1</v>
      </c>
      <c r="Q172">
        <v>0</v>
      </c>
      <c r="R172">
        <v>1</v>
      </c>
      <c r="S172">
        <v>0</v>
      </c>
      <c r="T172">
        <v>0</v>
      </c>
      <c r="U172" t="s">
        <v>219</v>
      </c>
      <c r="V172" t="s">
        <v>219</v>
      </c>
      <c r="W172" t="s">
        <v>219</v>
      </c>
      <c r="X172" t="s">
        <v>219</v>
      </c>
      <c r="Y172" t="s">
        <v>219</v>
      </c>
      <c r="Z172" t="s">
        <v>219</v>
      </c>
      <c r="AA172" t="s">
        <v>219</v>
      </c>
      <c r="AB172">
        <v>0</v>
      </c>
      <c r="AC172">
        <v>1</v>
      </c>
      <c r="AD172">
        <v>1</v>
      </c>
      <c r="AE172">
        <v>1</v>
      </c>
      <c r="AF172">
        <v>1</v>
      </c>
      <c r="AG172">
        <v>1</v>
      </c>
      <c r="AH172">
        <v>1</v>
      </c>
      <c r="AI172">
        <v>1</v>
      </c>
      <c r="AJ172">
        <v>1</v>
      </c>
      <c r="AK172">
        <v>0</v>
      </c>
      <c r="AL172">
        <v>1</v>
      </c>
      <c r="AM172">
        <v>1</v>
      </c>
      <c r="AN172">
        <v>1</v>
      </c>
      <c r="AO172">
        <v>0</v>
      </c>
      <c r="AP172">
        <v>0</v>
      </c>
      <c r="AQ172">
        <v>0</v>
      </c>
      <c r="AR172">
        <v>0</v>
      </c>
      <c r="AS172">
        <v>0</v>
      </c>
      <c r="AT172">
        <v>1</v>
      </c>
      <c r="AU172">
        <v>0</v>
      </c>
      <c r="AV172" t="s">
        <v>219</v>
      </c>
      <c r="AW172" t="s">
        <v>219</v>
      </c>
      <c r="AX172">
        <v>1</v>
      </c>
      <c r="AY172">
        <v>1</v>
      </c>
      <c r="AZ172">
        <v>1</v>
      </c>
      <c r="BA172">
        <v>0</v>
      </c>
      <c r="BB172">
        <v>0</v>
      </c>
      <c r="BC172">
        <v>0</v>
      </c>
      <c r="BD172">
        <v>0</v>
      </c>
      <c r="BE172">
        <v>0</v>
      </c>
      <c r="BF172">
        <v>1</v>
      </c>
      <c r="BG172">
        <v>0</v>
      </c>
      <c r="BH172">
        <v>0</v>
      </c>
      <c r="BI172">
        <v>0</v>
      </c>
      <c r="BJ172" t="s">
        <v>219</v>
      </c>
      <c r="BK172" t="s">
        <v>219</v>
      </c>
      <c r="BL172" t="s">
        <v>219</v>
      </c>
      <c r="BM172" t="s">
        <v>219</v>
      </c>
      <c r="BN172" t="s">
        <v>219</v>
      </c>
      <c r="BO172" t="s">
        <v>219</v>
      </c>
      <c r="BP172">
        <v>0</v>
      </c>
      <c r="BQ172">
        <v>0</v>
      </c>
      <c r="BR172" t="s">
        <v>219</v>
      </c>
      <c r="BS172" t="s">
        <v>219</v>
      </c>
      <c r="BT172" t="s">
        <v>219</v>
      </c>
      <c r="BU172" t="s">
        <v>219</v>
      </c>
      <c r="BV172" t="s">
        <v>219</v>
      </c>
      <c r="BW172" t="s">
        <v>219</v>
      </c>
      <c r="BX172" t="s">
        <v>219</v>
      </c>
      <c r="BY172" t="s">
        <v>219</v>
      </c>
      <c r="BZ172" t="s">
        <v>219</v>
      </c>
      <c r="CA172" t="s">
        <v>219</v>
      </c>
      <c r="CB172" t="s">
        <v>219</v>
      </c>
      <c r="CC172" t="s">
        <v>219</v>
      </c>
      <c r="CD172" t="s">
        <v>219</v>
      </c>
      <c r="CE172" t="s">
        <v>219</v>
      </c>
      <c r="CF172" t="s">
        <v>219</v>
      </c>
      <c r="CG172" t="s">
        <v>219</v>
      </c>
      <c r="CH172" t="s">
        <v>219</v>
      </c>
      <c r="CI172" t="s">
        <v>219</v>
      </c>
      <c r="CJ172" t="s">
        <v>219</v>
      </c>
      <c r="CK172" t="s">
        <v>219</v>
      </c>
      <c r="CL172" t="s">
        <v>219</v>
      </c>
      <c r="CM172" t="s">
        <v>219</v>
      </c>
      <c r="CN172" t="s">
        <v>219</v>
      </c>
      <c r="CO172" t="s">
        <v>219</v>
      </c>
      <c r="CP172" t="s">
        <v>219</v>
      </c>
      <c r="CQ172" t="s">
        <v>219</v>
      </c>
      <c r="CR172" t="s">
        <v>219</v>
      </c>
      <c r="CS172" t="s">
        <v>219</v>
      </c>
      <c r="CT172" t="s">
        <v>219</v>
      </c>
      <c r="CU172" t="s">
        <v>219</v>
      </c>
      <c r="CV172" t="s">
        <v>219</v>
      </c>
      <c r="CW172" t="s">
        <v>219</v>
      </c>
      <c r="CX172" t="s">
        <v>219</v>
      </c>
      <c r="CY172">
        <v>0</v>
      </c>
      <c r="CZ172">
        <v>1</v>
      </c>
      <c r="DA172">
        <v>1</v>
      </c>
      <c r="DB172">
        <v>1</v>
      </c>
      <c r="DC172">
        <v>0</v>
      </c>
      <c r="DD172" t="s">
        <v>219</v>
      </c>
      <c r="DE172" t="s">
        <v>219</v>
      </c>
      <c r="DF172" t="s">
        <v>219</v>
      </c>
      <c r="DG172" t="s">
        <v>219</v>
      </c>
      <c r="DH172">
        <v>0</v>
      </c>
      <c r="DI172">
        <v>1</v>
      </c>
      <c r="DJ172">
        <v>0</v>
      </c>
      <c r="DK172">
        <v>1</v>
      </c>
      <c r="DL172">
        <v>1</v>
      </c>
      <c r="DM172">
        <v>0</v>
      </c>
      <c r="DN172">
        <v>0</v>
      </c>
      <c r="DO172">
        <v>1</v>
      </c>
      <c r="DP172">
        <v>0</v>
      </c>
      <c r="DQ172">
        <v>0</v>
      </c>
      <c r="DR172">
        <v>0</v>
      </c>
      <c r="DS172">
        <v>0</v>
      </c>
      <c r="DT172">
        <v>0</v>
      </c>
      <c r="DU172" t="s">
        <v>219</v>
      </c>
      <c r="DV172" t="s">
        <v>219</v>
      </c>
      <c r="DW172" t="s">
        <v>219</v>
      </c>
      <c r="DX172" t="s">
        <v>219</v>
      </c>
      <c r="DY172" t="s">
        <v>219</v>
      </c>
      <c r="DZ172" t="s">
        <v>219</v>
      </c>
      <c r="EA172" t="s">
        <v>219</v>
      </c>
      <c r="EB172" t="s">
        <v>219</v>
      </c>
      <c r="EC172" t="s">
        <v>219</v>
      </c>
      <c r="ED172">
        <v>0</v>
      </c>
      <c r="EE172" t="s">
        <v>219</v>
      </c>
      <c r="EF172" t="s">
        <v>219</v>
      </c>
      <c r="EG172" t="s">
        <v>219</v>
      </c>
      <c r="EH172" t="s">
        <v>219</v>
      </c>
      <c r="EI172" t="s">
        <v>219</v>
      </c>
      <c r="EJ172">
        <v>0</v>
      </c>
      <c r="EK172" t="s">
        <v>219</v>
      </c>
      <c r="EL172" t="s">
        <v>219</v>
      </c>
      <c r="EM172" t="s">
        <v>219</v>
      </c>
      <c r="EN172" t="s">
        <v>219</v>
      </c>
      <c r="EO172" t="s">
        <v>219</v>
      </c>
      <c r="EP172">
        <v>1</v>
      </c>
      <c r="EQ172">
        <v>1</v>
      </c>
      <c r="ER172">
        <v>0</v>
      </c>
      <c r="ES172">
        <v>1</v>
      </c>
      <c r="ET172">
        <v>0</v>
      </c>
      <c r="EU172">
        <v>1</v>
      </c>
      <c r="EV172">
        <v>1</v>
      </c>
      <c r="EW172">
        <v>1</v>
      </c>
      <c r="EX172">
        <v>1</v>
      </c>
      <c r="EY172">
        <v>0</v>
      </c>
      <c r="EZ172">
        <v>0</v>
      </c>
      <c r="FA172">
        <v>1</v>
      </c>
      <c r="FB172">
        <v>1</v>
      </c>
      <c r="FC172">
        <v>0</v>
      </c>
      <c r="FD172" t="s">
        <v>219</v>
      </c>
      <c r="FE172" t="s">
        <v>219</v>
      </c>
      <c r="FF172" t="s">
        <v>219</v>
      </c>
      <c r="FG172">
        <v>1</v>
      </c>
      <c r="FH172">
        <v>0</v>
      </c>
      <c r="FI172">
        <v>0</v>
      </c>
      <c r="FJ172">
        <v>0</v>
      </c>
      <c r="FK172">
        <v>0</v>
      </c>
      <c r="FL172">
        <v>1</v>
      </c>
      <c r="FM172">
        <v>0</v>
      </c>
      <c r="FN172">
        <v>0</v>
      </c>
      <c r="FO172">
        <v>0</v>
      </c>
      <c r="FP172" t="s">
        <v>219</v>
      </c>
      <c r="FQ172" t="s">
        <v>219</v>
      </c>
      <c r="FR172" t="s">
        <v>219</v>
      </c>
      <c r="FS172" t="s">
        <v>219</v>
      </c>
      <c r="FT172" t="s">
        <v>219</v>
      </c>
      <c r="FU172" t="s">
        <v>219</v>
      </c>
      <c r="FV172" t="s">
        <v>219</v>
      </c>
      <c r="FW172" t="s">
        <v>219</v>
      </c>
      <c r="FX172" t="s">
        <v>219</v>
      </c>
      <c r="FY172">
        <v>0</v>
      </c>
      <c r="FZ172">
        <v>1</v>
      </c>
      <c r="GA172">
        <v>1</v>
      </c>
      <c r="GB172">
        <v>0</v>
      </c>
      <c r="GC172">
        <v>0</v>
      </c>
      <c r="GD172">
        <v>0</v>
      </c>
      <c r="GE172">
        <v>0</v>
      </c>
      <c r="GF172">
        <v>0</v>
      </c>
      <c r="GG172">
        <v>0</v>
      </c>
      <c r="GH172">
        <v>1</v>
      </c>
      <c r="GI172">
        <v>1</v>
      </c>
      <c r="GJ172">
        <v>1</v>
      </c>
      <c r="GK172">
        <v>1</v>
      </c>
      <c r="GL172">
        <v>1</v>
      </c>
      <c r="GM172">
        <v>1</v>
      </c>
      <c r="GN172">
        <v>1</v>
      </c>
      <c r="GO172">
        <v>1</v>
      </c>
      <c r="GP172">
        <v>0</v>
      </c>
      <c r="GQ172">
        <v>0</v>
      </c>
      <c r="GR172">
        <v>0</v>
      </c>
      <c r="GS172" t="s">
        <v>219</v>
      </c>
      <c r="GT172" t="s">
        <v>219</v>
      </c>
      <c r="GU172" t="s">
        <v>219</v>
      </c>
      <c r="GV172" t="s">
        <v>219</v>
      </c>
      <c r="GW172" t="s">
        <v>219</v>
      </c>
      <c r="GX172" t="s">
        <v>219</v>
      </c>
      <c r="GY172" t="s">
        <v>219</v>
      </c>
      <c r="GZ172" t="s">
        <v>219</v>
      </c>
      <c r="HA172">
        <v>1</v>
      </c>
      <c r="HB172">
        <v>1</v>
      </c>
      <c r="HC172">
        <v>0</v>
      </c>
      <c r="HD172">
        <v>0</v>
      </c>
      <c r="HE172">
        <v>0</v>
      </c>
      <c r="HF172">
        <v>0</v>
      </c>
      <c r="HG172">
        <v>0</v>
      </c>
      <c r="HH172">
        <v>1</v>
      </c>
      <c r="HI172">
        <v>0</v>
      </c>
      <c r="HJ172">
        <v>0</v>
      </c>
    </row>
    <row r="173" spans="1:218">
      <c r="A173" t="s">
        <v>254</v>
      </c>
      <c r="B173" s="1">
        <v>44706</v>
      </c>
      <c r="C173" s="1">
        <v>44866</v>
      </c>
      <c r="D173">
        <v>0</v>
      </c>
      <c r="E173">
        <v>1</v>
      </c>
      <c r="F173">
        <v>0</v>
      </c>
      <c r="G173">
        <v>0</v>
      </c>
      <c r="H173">
        <v>1</v>
      </c>
      <c r="I173">
        <v>1</v>
      </c>
      <c r="J173">
        <v>0</v>
      </c>
      <c r="K173">
        <v>0</v>
      </c>
      <c r="L173">
        <v>0</v>
      </c>
      <c r="M173">
        <v>1</v>
      </c>
      <c r="N173">
        <v>1</v>
      </c>
      <c r="O173">
        <v>0</v>
      </c>
      <c r="P173">
        <v>1</v>
      </c>
      <c r="Q173">
        <v>0</v>
      </c>
      <c r="R173">
        <v>1</v>
      </c>
      <c r="S173">
        <v>0</v>
      </c>
      <c r="T173">
        <v>0</v>
      </c>
      <c r="U173" t="s">
        <v>219</v>
      </c>
      <c r="V173" t="s">
        <v>219</v>
      </c>
      <c r="W173" t="s">
        <v>219</v>
      </c>
      <c r="X173" t="s">
        <v>219</v>
      </c>
      <c r="Y173" t="s">
        <v>219</v>
      </c>
      <c r="Z173" t="s">
        <v>219</v>
      </c>
      <c r="AA173" t="s">
        <v>219</v>
      </c>
      <c r="AB173">
        <v>0</v>
      </c>
      <c r="AC173">
        <v>1</v>
      </c>
      <c r="AD173">
        <v>1</v>
      </c>
      <c r="AE173">
        <v>1</v>
      </c>
      <c r="AF173">
        <v>1</v>
      </c>
      <c r="AG173">
        <v>1</v>
      </c>
      <c r="AH173">
        <v>1</v>
      </c>
      <c r="AI173">
        <v>1</v>
      </c>
      <c r="AJ173">
        <v>1</v>
      </c>
      <c r="AK173">
        <v>0</v>
      </c>
      <c r="AL173">
        <v>1</v>
      </c>
      <c r="AM173">
        <v>1</v>
      </c>
      <c r="AN173">
        <v>1</v>
      </c>
      <c r="AO173">
        <v>0</v>
      </c>
      <c r="AP173">
        <v>0</v>
      </c>
      <c r="AQ173">
        <v>0</v>
      </c>
      <c r="AR173">
        <v>0</v>
      </c>
      <c r="AS173">
        <v>0</v>
      </c>
      <c r="AT173">
        <v>1</v>
      </c>
      <c r="AU173">
        <v>0</v>
      </c>
      <c r="AV173" t="s">
        <v>219</v>
      </c>
      <c r="AW173" t="s">
        <v>219</v>
      </c>
      <c r="AX173">
        <v>1</v>
      </c>
      <c r="AY173">
        <v>1</v>
      </c>
      <c r="AZ173">
        <v>1</v>
      </c>
      <c r="BA173">
        <v>0</v>
      </c>
      <c r="BB173">
        <v>0</v>
      </c>
      <c r="BC173">
        <v>0</v>
      </c>
      <c r="BD173">
        <v>0</v>
      </c>
      <c r="BE173">
        <v>0</v>
      </c>
      <c r="BF173">
        <v>1</v>
      </c>
      <c r="BG173">
        <v>0</v>
      </c>
      <c r="BH173">
        <v>0</v>
      </c>
      <c r="BI173">
        <v>0</v>
      </c>
      <c r="BJ173" t="s">
        <v>219</v>
      </c>
      <c r="BK173" t="s">
        <v>219</v>
      </c>
      <c r="BL173" t="s">
        <v>219</v>
      </c>
      <c r="BM173" t="s">
        <v>219</v>
      </c>
      <c r="BN173" t="s">
        <v>219</v>
      </c>
      <c r="BO173" t="s">
        <v>219</v>
      </c>
      <c r="BP173">
        <v>0</v>
      </c>
      <c r="BQ173">
        <v>0</v>
      </c>
      <c r="BR173" t="s">
        <v>219</v>
      </c>
      <c r="BS173" t="s">
        <v>219</v>
      </c>
      <c r="BT173" t="s">
        <v>219</v>
      </c>
      <c r="BU173" t="s">
        <v>219</v>
      </c>
      <c r="BV173" t="s">
        <v>219</v>
      </c>
      <c r="BW173" t="s">
        <v>219</v>
      </c>
      <c r="BX173" t="s">
        <v>219</v>
      </c>
      <c r="BY173" t="s">
        <v>219</v>
      </c>
      <c r="BZ173" t="s">
        <v>219</v>
      </c>
      <c r="CA173" t="s">
        <v>219</v>
      </c>
      <c r="CB173" t="s">
        <v>219</v>
      </c>
      <c r="CC173" t="s">
        <v>219</v>
      </c>
      <c r="CD173" t="s">
        <v>219</v>
      </c>
      <c r="CE173" t="s">
        <v>219</v>
      </c>
      <c r="CF173" t="s">
        <v>219</v>
      </c>
      <c r="CG173" t="s">
        <v>219</v>
      </c>
      <c r="CH173" t="s">
        <v>219</v>
      </c>
      <c r="CI173" t="s">
        <v>219</v>
      </c>
      <c r="CJ173" t="s">
        <v>219</v>
      </c>
      <c r="CK173" t="s">
        <v>219</v>
      </c>
      <c r="CL173" t="s">
        <v>219</v>
      </c>
      <c r="CM173" t="s">
        <v>219</v>
      </c>
      <c r="CN173" t="s">
        <v>219</v>
      </c>
      <c r="CO173" t="s">
        <v>219</v>
      </c>
      <c r="CP173" t="s">
        <v>219</v>
      </c>
      <c r="CQ173" t="s">
        <v>219</v>
      </c>
      <c r="CR173" t="s">
        <v>219</v>
      </c>
      <c r="CS173" t="s">
        <v>219</v>
      </c>
      <c r="CT173" t="s">
        <v>219</v>
      </c>
      <c r="CU173" t="s">
        <v>219</v>
      </c>
      <c r="CV173" t="s">
        <v>219</v>
      </c>
      <c r="CW173" t="s">
        <v>219</v>
      </c>
      <c r="CX173" t="s">
        <v>219</v>
      </c>
      <c r="CY173">
        <v>0</v>
      </c>
      <c r="CZ173">
        <v>1</v>
      </c>
      <c r="DA173">
        <v>1</v>
      </c>
      <c r="DB173">
        <v>1</v>
      </c>
      <c r="DC173">
        <v>0</v>
      </c>
      <c r="DD173" t="s">
        <v>219</v>
      </c>
      <c r="DE173" t="s">
        <v>219</v>
      </c>
      <c r="DF173" t="s">
        <v>219</v>
      </c>
      <c r="DG173" t="s">
        <v>219</v>
      </c>
      <c r="DH173">
        <v>0</v>
      </c>
      <c r="DI173">
        <v>1</v>
      </c>
      <c r="DJ173">
        <v>0</v>
      </c>
      <c r="DK173">
        <v>1</v>
      </c>
      <c r="DL173">
        <v>1</v>
      </c>
      <c r="DM173">
        <v>0</v>
      </c>
      <c r="DN173">
        <v>0</v>
      </c>
      <c r="DO173">
        <v>1</v>
      </c>
      <c r="DP173">
        <v>0</v>
      </c>
      <c r="DQ173">
        <v>0</v>
      </c>
      <c r="DR173">
        <v>0</v>
      </c>
      <c r="DS173">
        <v>0</v>
      </c>
      <c r="DT173">
        <v>0</v>
      </c>
      <c r="DU173" t="s">
        <v>219</v>
      </c>
      <c r="DV173" t="s">
        <v>219</v>
      </c>
      <c r="DW173" t="s">
        <v>219</v>
      </c>
      <c r="DX173" t="s">
        <v>219</v>
      </c>
      <c r="DY173" t="s">
        <v>219</v>
      </c>
      <c r="DZ173" t="s">
        <v>219</v>
      </c>
      <c r="EA173" t="s">
        <v>219</v>
      </c>
      <c r="EB173" t="s">
        <v>219</v>
      </c>
      <c r="EC173" t="s">
        <v>219</v>
      </c>
      <c r="ED173">
        <v>0</v>
      </c>
      <c r="EE173" t="s">
        <v>219</v>
      </c>
      <c r="EF173" t="s">
        <v>219</v>
      </c>
      <c r="EG173" t="s">
        <v>219</v>
      </c>
      <c r="EH173" t="s">
        <v>219</v>
      </c>
      <c r="EI173" t="s">
        <v>219</v>
      </c>
      <c r="EJ173">
        <v>0</v>
      </c>
      <c r="EK173" t="s">
        <v>219</v>
      </c>
      <c r="EL173" t="s">
        <v>219</v>
      </c>
      <c r="EM173" t="s">
        <v>219</v>
      </c>
      <c r="EN173" t="s">
        <v>219</v>
      </c>
      <c r="EO173" t="s">
        <v>219</v>
      </c>
      <c r="EP173">
        <v>1</v>
      </c>
      <c r="EQ173">
        <v>1</v>
      </c>
      <c r="ER173">
        <v>0</v>
      </c>
      <c r="ES173">
        <v>1</v>
      </c>
      <c r="ET173">
        <v>0</v>
      </c>
      <c r="EU173">
        <v>1</v>
      </c>
      <c r="EV173">
        <v>1</v>
      </c>
      <c r="EW173">
        <v>1</v>
      </c>
      <c r="EX173">
        <v>1</v>
      </c>
      <c r="EY173">
        <v>0</v>
      </c>
      <c r="EZ173">
        <v>0</v>
      </c>
      <c r="FA173">
        <v>1</v>
      </c>
      <c r="FB173">
        <v>1</v>
      </c>
      <c r="FC173">
        <v>0</v>
      </c>
      <c r="FD173" t="s">
        <v>219</v>
      </c>
      <c r="FE173" t="s">
        <v>219</v>
      </c>
      <c r="FF173" t="s">
        <v>219</v>
      </c>
      <c r="FG173">
        <v>1</v>
      </c>
      <c r="FH173">
        <v>0</v>
      </c>
      <c r="FI173">
        <v>0</v>
      </c>
      <c r="FJ173">
        <v>0</v>
      </c>
      <c r="FK173">
        <v>1</v>
      </c>
      <c r="FL173">
        <v>1</v>
      </c>
      <c r="FM173">
        <v>0</v>
      </c>
      <c r="FN173">
        <v>0</v>
      </c>
      <c r="FO173">
        <v>0</v>
      </c>
      <c r="FP173" t="s">
        <v>219</v>
      </c>
      <c r="FQ173" t="s">
        <v>219</v>
      </c>
      <c r="FR173" t="s">
        <v>219</v>
      </c>
      <c r="FS173" t="s">
        <v>219</v>
      </c>
      <c r="FT173" t="s">
        <v>219</v>
      </c>
      <c r="FU173" t="s">
        <v>219</v>
      </c>
      <c r="FV173" t="s">
        <v>219</v>
      </c>
      <c r="FW173" t="s">
        <v>219</v>
      </c>
      <c r="FX173" t="s">
        <v>219</v>
      </c>
      <c r="FY173">
        <v>0</v>
      </c>
      <c r="FZ173">
        <v>1</v>
      </c>
      <c r="GA173">
        <v>1</v>
      </c>
      <c r="GB173">
        <v>0</v>
      </c>
      <c r="GC173">
        <v>0</v>
      </c>
      <c r="GD173">
        <v>0</v>
      </c>
      <c r="GE173">
        <v>0</v>
      </c>
      <c r="GF173">
        <v>0</v>
      </c>
      <c r="GG173">
        <v>0</v>
      </c>
      <c r="GH173">
        <v>1</v>
      </c>
      <c r="GI173">
        <v>1</v>
      </c>
      <c r="GJ173">
        <v>1</v>
      </c>
      <c r="GK173">
        <v>1</v>
      </c>
      <c r="GL173">
        <v>1</v>
      </c>
      <c r="GM173">
        <v>1</v>
      </c>
      <c r="GN173">
        <v>1</v>
      </c>
      <c r="GO173">
        <v>1</v>
      </c>
      <c r="GP173">
        <v>0</v>
      </c>
      <c r="GQ173">
        <v>0</v>
      </c>
      <c r="GR173">
        <v>0</v>
      </c>
      <c r="GS173" t="s">
        <v>219</v>
      </c>
      <c r="GT173" t="s">
        <v>219</v>
      </c>
      <c r="GU173" t="s">
        <v>219</v>
      </c>
      <c r="GV173" t="s">
        <v>219</v>
      </c>
      <c r="GW173" t="s">
        <v>219</v>
      </c>
      <c r="GX173" t="s">
        <v>219</v>
      </c>
      <c r="GY173" t="s">
        <v>219</v>
      </c>
      <c r="GZ173" t="s">
        <v>219</v>
      </c>
      <c r="HA173">
        <v>1</v>
      </c>
      <c r="HB173">
        <v>1</v>
      </c>
      <c r="HC173">
        <v>0</v>
      </c>
      <c r="HD173">
        <v>0</v>
      </c>
      <c r="HE173">
        <v>0</v>
      </c>
      <c r="HF173">
        <v>0</v>
      </c>
      <c r="HG173">
        <v>0</v>
      </c>
      <c r="HH173">
        <v>1</v>
      </c>
      <c r="HI173">
        <v>0</v>
      </c>
      <c r="HJ173">
        <v>0</v>
      </c>
    </row>
    <row r="174" spans="1:218">
      <c r="A174" t="s">
        <v>255</v>
      </c>
      <c r="B174" s="1">
        <v>43678</v>
      </c>
      <c r="C174" s="1">
        <v>43830</v>
      </c>
      <c r="D174">
        <v>0</v>
      </c>
      <c r="E174">
        <v>1</v>
      </c>
      <c r="F174">
        <v>0</v>
      </c>
      <c r="G174">
        <v>0</v>
      </c>
      <c r="H174">
        <v>1</v>
      </c>
      <c r="I174">
        <v>1</v>
      </c>
      <c r="J174">
        <v>0</v>
      </c>
      <c r="K174">
        <v>0</v>
      </c>
      <c r="L174">
        <v>0</v>
      </c>
      <c r="M174">
        <v>1</v>
      </c>
      <c r="N174">
        <v>1</v>
      </c>
      <c r="O174">
        <v>0</v>
      </c>
      <c r="P174">
        <v>0</v>
      </c>
      <c r="Q174">
        <v>0</v>
      </c>
      <c r="R174">
        <v>0</v>
      </c>
      <c r="S174">
        <v>0</v>
      </c>
      <c r="T174">
        <v>0</v>
      </c>
      <c r="U174" t="s">
        <v>219</v>
      </c>
      <c r="V174" t="s">
        <v>219</v>
      </c>
      <c r="W174" t="s">
        <v>219</v>
      </c>
      <c r="X174" t="s">
        <v>219</v>
      </c>
      <c r="Y174" t="s">
        <v>219</v>
      </c>
      <c r="Z174" t="s">
        <v>219</v>
      </c>
      <c r="AA174" t="s">
        <v>219</v>
      </c>
      <c r="AB174">
        <v>0</v>
      </c>
      <c r="AC174">
        <v>1</v>
      </c>
      <c r="AD174">
        <v>1</v>
      </c>
      <c r="AE174">
        <v>0</v>
      </c>
      <c r="AF174">
        <v>0</v>
      </c>
      <c r="AG174">
        <v>1</v>
      </c>
      <c r="AH174">
        <v>0</v>
      </c>
      <c r="AI174">
        <v>1</v>
      </c>
      <c r="AJ174">
        <v>0</v>
      </c>
      <c r="AK174">
        <v>0</v>
      </c>
      <c r="AL174">
        <v>1</v>
      </c>
      <c r="AM174">
        <v>1</v>
      </c>
      <c r="AN174">
        <v>1</v>
      </c>
      <c r="AO174">
        <v>0</v>
      </c>
      <c r="AP174">
        <v>0</v>
      </c>
      <c r="AQ174">
        <v>0</v>
      </c>
      <c r="AR174">
        <v>0</v>
      </c>
      <c r="AS174">
        <v>0</v>
      </c>
      <c r="AT174">
        <v>0</v>
      </c>
      <c r="AU174">
        <v>0</v>
      </c>
      <c r="AV174" t="s">
        <v>219</v>
      </c>
      <c r="AW174" t="s">
        <v>219</v>
      </c>
      <c r="AX174">
        <v>0</v>
      </c>
      <c r="AY174" t="s">
        <v>219</v>
      </c>
      <c r="AZ174" t="s">
        <v>219</v>
      </c>
      <c r="BA174" t="s">
        <v>219</v>
      </c>
      <c r="BB174" t="s">
        <v>219</v>
      </c>
      <c r="BC174" t="s">
        <v>219</v>
      </c>
      <c r="BD174" t="s">
        <v>219</v>
      </c>
      <c r="BE174" t="s">
        <v>219</v>
      </c>
      <c r="BF174" t="s">
        <v>219</v>
      </c>
      <c r="BG174" t="s">
        <v>219</v>
      </c>
      <c r="BH174">
        <v>1</v>
      </c>
      <c r="BI174">
        <v>0</v>
      </c>
      <c r="BJ174" t="s">
        <v>219</v>
      </c>
      <c r="BK174" t="s">
        <v>219</v>
      </c>
      <c r="BL174" t="s">
        <v>219</v>
      </c>
      <c r="BM174" t="s">
        <v>219</v>
      </c>
      <c r="BN174" t="s">
        <v>219</v>
      </c>
      <c r="BO174" t="s">
        <v>219</v>
      </c>
      <c r="BP174">
        <v>0</v>
      </c>
      <c r="BQ174">
        <v>0</v>
      </c>
      <c r="BR174" t="s">
        <v>219</v>
      </c>
      <c r="BS174" t="s">
        <v>219</v>
      </c>
      <c r="BT174" t="s">
        <v>219</v>
      </c>
      <c r="BU174" t="s">
        <v>219</v>
      </c>
      <c r="BV174" t="s">
        <v>219</v>
      </c>
      <c r="BW174" t="s">
        <v>219</v>
      </c>
      <c r="BX174" t="s">
        <v>219</v>
      </c>
      <c r="BY174" t="s">
        <v>219</v>
      </c>
      <c r="BZ174" t="s">
        <v>219</v>
      </c>
      <c r="CA174" t="s">
        <v>219</v>
      </c>
      <c r="CB174" t="s">
        <v>219</v>
      </c>
      <c r="CC174" t="s">
        <v>219</v>
      </c>
      <c r="CD174" t="s">
        <v>219</v>
      </c>
      <c r="CE174" t="s">
        <v>219</v>
      </c>
      <c r="CF174" t="s">
        <v>219</v>
      </c>
      <c r="CG174" t="s">
        <v>219</v>
      </c>
      <c r="CH174" t="s">
        <v>219</v>
      </c>
      <c r="CI174" t="s">
        <v>219</v>
      </c>
      <c r="CJ174" t="s">
        <v>219</v>
      </c>
      <c r="CK174" t="s">
        <v>219</v>
      </c>
      <c r="CL174" t="s">
        <v>219</v>
      </c>
      <c r="CM174" t="s">
        <v>219</v>
      </c>
      <c r="CN174" t="s">
        <v>219</v>
      </c>
      <c r="CO174" t="s">
        <v>219</v>
      </c>
      <c r="CP174" t="s">
        <v>219</v>
      </c>
      <c r="CQ174" t="s">
        <v>219</v>
      </c>
      <c r="CR174" t="s">
        <v>219</v>
      </c>
      <c r="CS174" t="s">
        <v>219</v>
      </c>
      <c r="CT174" t="s">
        <v>219</v>
      </c>
      <c r="CU174" t="s">
        <v>219</v>
      </c>
      <c r="CV174" t="s">
        <v>219</v>
      </c>
      <c r="CW174" t="s">
        <v>219</v>
      </c>
      <c r="CX174" t="s">
        <v>219</v>
      </c>
      <c r="CY174">
        <v>0</v>
      </c>
      <c r="CZ174">
        <v>1</v>
      </c>
      <c r="DA174">
        <v>1</v>
      </c>
      <c r="DB174">
        <v>1</v>
      </c>
      <c r="DC174">
        <v>1</v>
      </c>
      <c r="DD174">
        <v>1</v>
      </c>
      <c r="DE174">
        <v>1</v>
      </c>
      <c r="DF174">
        <v>1</v>
      </c>
      <c r="DG174">
        <v>0</v>
      </c>
      <c r="DH174">
        <v>0</v>
      </c>
      <c r="DI174">
        <v>1</v>
      </c>
      <c r="DJ174">
        <v>0</v>
      </c>
      <c r="DK174">
        <v>1</v>
      </c>
      <c r="DL174">
        <v>1</v>
      </c>
      <c r="DM174">
        <v>0</v>
      </c>
      <c r="DN174">
        <v>1</v>
      </c>
      <c r="DO174">
        <v>1</v>
      </c>
      <c r="DP174">
        <v>0</v>
      </c>
      <c r="DQ174">
        <v>0</v>
      </c>
      <c r="DR174">
        <v>0</v>
      </c>
      <c r="DS174">
        <v>0</v>
      </c>
      <c r="DT174">
        <v>0</v>
      </c>
      <c r="DU174" t="s">
        <v>219</v>
      </c>
      <c r="DV174" t="s">
        <v>219</v>
      </c>
      <c r="DW174" t="s">
        <v>219</v>
      </c>
      <c r="DX174" t="s">
        <v>219</v>
      </c>
      <c r="DY174" t="s">
        <v>219</v>
      </c>
      <c r="DZ174" t="s">
        <v>219</v>
      </c>
      <c r="EA174" t="s">
        <v>219</v>
      </c>
      <c r="EB174" t="s">
        <v>219</v>
      </c>
      <c r="EC174" t="s">
        <v>219</v>
      </c>
      <c r="ED174">
        <v>0</v>
      </c>
      <c r="EE174" t="s">
        <v>219</v>
      </c>
      <c r="EF174" t="s">
        <v>219</v>
      </c>
      <c r="EG174" t="s">
        <v>219</v>
      </c>
      <c r="EH174" t="s">
        <v>219</v>
      </c>
      <c r="EI174" t="s">
        <v>219</v>
      </c>
      <c r="EJ174">
        <v>0</v>
      </c>
      <c r="EK174" t="s">
        <v>219</v>
      </c>
      <c r="EL174" t="s">
        <v>219</v>
      </c>
      <c r="EM174" t="s">
        <v>219</v>
      </c>
      <c r="EN174" t="s">
        <v>219</v>
      </c>
      <c r="EO174" t="s">
        <v>219</v>
      </c>
      <c r="EP174">
        <v>1</v>
      </c>
      <c r="EQ174">
        <v>1</v>
      </c>
      <c r="ER174">
        <v>1</v>
      </c>
      <c r="ES174">
        <v>1</v>
      </c>
      <c r="ET174">
        <v>1</v>
      </c>
      <c r="EU174">
        <v>1</v>
      </c>
      <c r="EV174">
        <v>1</v>
      </c>
      <c r="EW174">
        <v>1</v>
      </c>
      <c r="EX174">
        <v>1</v>
      </c>
      <c r="EY174">
        <v>0</v>
      </c>
      <c r="EZ174">
        <v>0</v>
      </c>
      <c r="FA174">
        <v>1</v>
      </c>
      <c r="FB174">
        <v>0</v>
      </c>
      <c r="FC174">
        <v>0</v>
      </c>
      <c r="FD174" t="s">
        <v>219</v>
      </c>
      <c r="FE174" t="s">
        <v>219</v>
      </c>
      <c r="FF174" t="s">
        <v>219</v>
      </c>
      <c r="FG174">
        <v>0</v>
      </c>
      <c r="FH174" t="s">
        <v>219</v>
      </c>
      <c r="FI174" t="s">
        <v>219</v>
      </c>
      <c r="FJ174" t="s">
        <v>219</v>
      </c>
      <c r="FK174" t="s">
        <v>219</v>
      </c>
      <c r="FL174" t="s">
        <v>219</v>
      </c>
      <c r="FM174" t="s">
        <v>219</v>
      </c>
      <c r="FN174">
        <v>0</v>
      </c>
      <c r="FO174">
        <v>0</v>
      </c>
      <c r="FP174" t="s">
        <v>219</v>
      </c>
      <c r="FQ174" t="s">
        <v>219</v>
      </c>
      <c r="FR174" t="s">
        <v>219</v>
      </c>
      <c r="FS174" t="s">
        <v>219</v>
      </c>
      <c r="FT174" t="s">
        <v>219</v>
      </c>
      <c r="FU174" t="s">
        <v>219</v>
      </c>
      <c r="FV174" t="s">
        <v>219</v>
      </c>
      <c r="FW174" t="s">
        <v>219</v>
      </c>
      <c r="FX174" t="s">
        <v>219</v>
      </c>
      <c r="FY174">
        <v>0</v>
      </c>
      <c r="FZ174">
        <v>0</v>
      </c>
      <c r="GA174" t="s">
        <v>219</v>
      </c>
      <c r="GB174" t="s">
        <v>219</v>
      </c>
      <c r="GC174" t="s">
        <v>219</v>
      </c>
      <c r="GD174" t="s">
        <v>219</v>
      </c>
      <c r="GE174" t="s">
        <v>219</v>
      </c>
      <c r="GF174" t="s">
        <v>219</v>
      </c>
      <c r="GG174" t="s">
        <v>219</v>
      </c>
      <c r="GH174" t="s">
        <v>219</v>
      </c>
      <c r="GI174" t="s">
        <v>219</v>
      </c>
      <c r="GJ174" t="s">
        <v>219</v>
      </c>
      <c r="GK174" t="s">
        <v>219</v>
      </c>
      <c r="GL174" t="s">
        <v>219</v>
      </c>
      <c r="GM174" t="s">
        <v>219</v>
      </c>
      <c r="GN174" t="s">
        <v>219</v>
      </c>
      <c r="GO174" t="s">
        <v>219</v>
      </c>
      <c r="GP174" t="s">
        <v>219</v>
      </c>
      <c r="GQ174" t="s">
        <v>219</v>
      </c>
      <c r="GR174" t="s">
        <v>219</v>
      </c>
      <c r="GS174" t="s">
        <v>219</v>
      </c>
      <c r="GT174" t="s">
        <v>219</v>
      </c>
      <c r="GU174" t="s">
        <v>219</v>
      </c>
      <c r="GV174" t="s">
        <v>219</v>
      </c>
      <c r="GW174" t="s">
        <v>219</v>
      </c>
      <c r="GX174" t="s">
        <v>219</v>
      </c>
      <c r="GY174" t="s">
        <v>219</v>
      </c>
      <c r="GZ174" t="s">
        <v>219</v>
      </c>
      <c r="HA174" t="s">
        <v>219</v>
      </c>
      <c r="HB174" t="s">
        <v>219</v>
      </c>
      <c r="HC174" t="s">
        <v>219</v>
      </c>
      <c r="HD174" t="s">
        <v>219</v>
      </c>
      <c r="HE174" t="s">
        <v>219</v>
      </c>
      <c r="HF174" t="s">
        <v>219</v>
      </c>
      <c r="HG174" t="s">
        <v>219</v>
      </c>
      <c r="HH174" t="s">
        <v>219</v>
      </c>
      <c r="HI174" t="s">
        <v>219</v>
      </c>
      <c r="HJ174">
        <v>0</v>
      </c>
    </row>
    <row r="175" spans="1:218">
      <c r="A175" t="s">
        <v>255</v>
      </c>
      <c r="B175" s="1">
        <v>43831</v>
      </c>
      <c r="C175" s="1">
        <v>44561</v>
      </c>
      <c r="D175">
        <v>0</v>
      </c>
      <c r="E175">
        <v>1</v>
      </c>
      <c r="F175">
        <v>0</v>
      </c>
      <c r="G175">
        <v>0</v>
      </c>
      <c r="H175">
        <v>1</v>
      </c>
      <c r="I175">
        <v>1</v>
      </c>
      <c r="J175">
        <v>0</v>
      </c>
      <c r="K175">
        <v>0</v>
      </c>
      <c r="L175">
        <v>0</v>
      </c>
      <c r="M175">
        <v>1</v>
      </c>
      <c r="N175">
        <v>1</v>
      </c>
      <c r="O175">
        <v>0</v>
      </c>
      <c r="P175">
        <v>0</v>
      </c>
      <c r="Q175">
        <v>0</v>
      </c>
      <c r="R175">
        <v>0</v>
      </c>
      <c r="S175">
        <v>0</v>
      </c>
      <c r="T175">
        <v>0</v>
      </c>
      <c r="U175" t="s">
        <v>219</v>
      </c>
      <c r="V175" t="s">
        <v>219</v>
      </c>
      <c r="W175" t="s">
        <v>219</v>
      </c>
      <c r="X175" t="s">
        <v>219</v>
      </c>
      <c r="Y175" t="s">
        <v>219</v>
      </c>
      <c r="Z175" t="s">
        <v>219</v>
      </c>
      <c r="AA175" t="s">
        <v>219</v>
      </c>
      <c r="AB175">
        <v>0</v>
      </c>
      <c r="AC175">
        <v>1</v>
      </c>
      <c r="AD175">
        <v>1</v>
      </c>
      <c r="AE175">
        <v>0</v>
      </c>
      <c r="AF175">
        <v>0</v>
      </c>
      <c r="AG175">
        <v>1</v>
      </c>
      <c r="AH175">
        <v>0</v>
      </c>
      <c r="AI175">
        <v>1</v>
      </c>
      <c r="AJ175">
        <v>0</v>
      </c>
      <c r="AK175">
        <v>0</v>
      </c>
      <c r="AL175">
        <v>1</v>
      </c>
      <c r="AM175">
        <v>1</v>
      </c>
      <c r="AN175">
        <v>1</v>
      </c>
      <c r="AO175">
        <v>0</v>
      </c>
      <c r="AP175">
        <v>0</v>
      </c>
      <c r="AQ175">
        <v>0</v>
      </c>
      <c r="AR175">
        <v>0</v>
      </c>
      <c r="AS175">
        <v>0</v>
      </c>
      <c r="AT175">
        <v>0</v>
      </c>
      <c r="AU175">
        <v>0</v>
      </c>
      <c r="AV175" t="s">
        <v>219</v>
      </c>
      <c r="AW175" t="s">
        <v>219</v>
      </c>
      <c r="AX175">
        <v>0</v>
      </c>
      <c r="AY175" t="s">
        <v>219</v>
      </c>
      <c r="AZ175" t="s">
        <v>219</v>
      </c>
      <c r="BA175" t="s">
        <v>219</v>
      </c>
      <c r="BB175" t="s">
        <v>219</v>
      </c>
      <c r="BC175" t="s">
        <v>219</v>
      </c>
      <c r="BD175" t="s">
        <v>219</v>
      </c>
      <c r="BE175" t="s">
        <v>219</v>
      </c>
      <c r="BF175" t="s">
        <v>219</v>
      </c>
      <c r="BG175" t="s">
        <v>219</v>
      </c>
      <c r="BH175">
        <v>1</v>
      </c>
      <c r="BI175">
        <v>0</v>
      </c>
      <c r="BJ175" t="s">
        <v>219</v>
      </c>
      <c r="BK175" t="s">
        <v>219</v>
      </c>
      <c r="BL175" t="s">
        <v>219</v>
      </c>
      <c r="BM175" t="s">
        <v>219</v>
      </c>
      <c r="BN175" t="s">
        <v>219</v>
      </c>
      <c r="BO175" t="s">
        <v>219</v>
      </c>
      <c r="BP175">
        <v>0</v>
      </c>
      <c r="BQ175">
        <v>0</v>
      </c>
      <c r="BR175" t="s">
        <v>219</v>
      </c>
      <c r="BS175" t="s">
        <v>219</v>
      </c>
      <c r="BT175" t="s">
        <v>219</v>
      </c>
      <c r="BU175" t="s">
        <v>219</v>
      </c>
      <c r="BV175" t="s">
        <v>219</v>
      </c>
      <c r="BW175" t="s">
        <v>219</v>
      </c>
      <c r="BX175" t="s">
        <v>219</v>
      </c>
      <c r="BY175" t="s">
        <v>219</v>
      </c>
      <c r="BZ175" t="s">
        <v>219</v>
      </c>
      <c r="CA175" t="s">
        <v>219</v>
      </c>
      <c r="CB175" t="s">
        <v>219</v>
      </c>
      <c r="CC175" t="s">
        <v>219</v>
      </c>
      <c r="CD175" t="s">
        <v>219</v>
      </c>
      <c r="CE175" t="s">
        <v>219</v>
      </c>
      <c r="CF175" t="s">
        <v>219</v>
      </c>
      <c r="CG175" t="s">
        <v>219</v>
      </c>
      <c r="CH175" t="s">
        <v>219</v>
      </c>
      <c r="CI175" t="s">
        <v>219</v>
      </c>
      <c r="CJ175" t="s">
        <v>219</v>
      </c>
      <c r="CK175" t="s">
        <v>219</v>
      </c>
      <c r="CL175" t="s">
        <v>219</v>
      </c>
      <c r="CM175" t="s">
        <v>219</v>
      </c>
      <c r="CN175" t="s">
        <v>219</v>
      </c>
      <c r="CO175" t="s">
        <v>219</v>
      </c>
      <c r="CP175" t="s">
        <v>219</v>
      </c>
      <c r="CQ175" t="s">
        <v>219</v>
      </c>
      <c r="CR175" t="s">
        <v>219</v>
      </c>
      <c r="CS175" t="s">
        <v>219</v>
      </c>
      <c r="CT175" t="s">
        <v>219</v>
      </c>
      <c r="CU175" t="s">
        <v>219</v>
      </c>
      <c r="CV175" t="s">
        <v>219</v>
      </c>
      <c r="CW175" t="s">
        <v>219</v>
      </c>
      <c r="CX175" t="s">
        <v>219</v>
      </c>
      <c r="CY175">
        <v>0</v>
      </c>
      <c r="CZ175">
        <v>1</v>
      </c>
      <c r="DA175">
        <v>1</v>
      </c>
      <c r="DB175">
        <v>1</v>
      </c>
      <c r="DC175">
        <v>1</v>
      </c>
      <c r="DD175">
        <v>1</v>
      </c>
      <c r="DE175">
        <v>1</v>
      </c>
      <c r="DF175">
        <v>1</v>
      </c>
      <c r="DG175">
        <v>0</v>
      </c>
      <c r="DH175">
        <v>0</v>
      </c>
      <c r="DI175">
        <v>1</v>
      </c>
      <c r="DJ175">
        <v>0</v>
      </c>
      <c r="DK175">
        <v>1</v>
      </c>
      <c r="DL175">
        <v>1</v>
      </c>
      <c r="DM175">
        <v>0</v>
      </c>
      <c r="DN175">
        <v>1</v>
      </c>
      <c r="DO175">
        <v>1</v>
      </c>
      <c r="DP175">
        <v>0</v>
      </c>
      <c r="DQ175">
        <v>0</v>
      </c>
      <c r="DR175">
        <v>0</v>
      </c>
      <c r="DS175">
        <v>0</v>
      </c>
      <c r="DT175">
        <v>0</v>
      </c>
      <c r="DU175" t="s">
        <v>219</v>
      </c>
      <c r="DV175" t="s">
        <v>219</v>
      </c>
      <c r="DW175" t="s">
        <v>219</v>
      </c>
      <c r="DX175" t="s">
        <v>219</v>
      </c>
      <c r="DY175" t="s">
        <v>219</v>
      </c>
      <c r="DZ175" t="s">
        <v>219</v>
      </c>
      <c r="EA175" t="s">
        <v>219</v>
      </c>
      <c r="EB175" t="s">
        <v>219</v>
      </c>
      <c r="EC175" t="s">
        <v>219</v>
      </c>
      <c r="ED175">
        <v>0</v>
      </c>
      <c r="EE175" t="s">
        <v>219</v>
      </c>
      <c r="EF175" t="s">
        <v>219</v>
      </c>
      <c r="EG175" t="s">
        <v>219</v>
      </c>
      <c r="EH175" t="s">
        <v>219</v>
      </c>
      <c r="EI175" t="s">
        <v>219</v>
      </c>
      <c r="EJ175">
        <v>0</v>
      </c>
      <c r="EK175" t="s">
        <v>219</v>
      </c>
      <c r="EL175" t="s">
        <v>219</v>
      </c>
      <c r="EM175" t="s">
        <v>219</v>
      </c>
      <c r="EN175" t="s">
        <v>219</v>
      </c>
      <c r="EO175" t="s">
        <v>219</v>
      </c>
      <c r="EP175">
        <v>1</v>
      </c>
      <c r="EQ175">
        <v>1</v>
      </c>
      <c r="ER175">
        <v>1</v>
      </c>
      <c r="ES175">
        <v>1</v>
      </c>
      <c r="ET175">
        <v>1</v>
      </c>
      <c r="EU175">
        <v>1</v>
      </c>
      <c r="EV175">
        <v>1</v>
      </c>
      <c r="EW175">
        <v>1</v>
      </c>
      <c r="EX175">
        <v>1</v>
      </c>
      <c r="EY175">
        <v>0</v>
      </c>
      <c r="EZ175">
        <v>0</v>
      </c>
      <c r="FA175">
        <v>1</v>
      </c>
      <c r="FB175">
        <v>0</v>
      </c>
      <c r="FC175">
        <v>0</v>
      </c>
      <c r="FD175" t="s">
        <v>219</v>
      </c>
      <c r="FE175" t="s">
        <v>219</v>
      </c>
      <c r="FF175" t="s">
        <v>219</v>
      </c>
      <c r="FG175">
        <v>0</v>
      </c>
      <c r="FH175" t="s">
        <v>219</v>
      </c>
      <c r="FI175" t="s">
        <v>219</v>
      </c>
      <c r="FJ175" t="s">
        <v>219</v>
      </c>
      <c r="FK175" t="s">
        <v>219</v>
      </c>
      <c r="FL175" t="s">
        <v>219</v>
      </c>
      <c r="FM175" t="s">
        <v>219</v>
      </c>
      <c r="FN175">
        <v>0</v>
      </c>
      <c r="FO175">
        <v>0</v>
      </c>
      <c r="FP175" t="s">
        <v>219</v>
      </c>
      <c r="FQ175" t="s">
        <v>219</v>
      </c>
      <c r="FR175" t="s">
        <v>219</v>
      </c>
      <c r="FS175" t="s">
        <v>219</v>
      </c>
      <c r="FT175" t="s">
        <v>219</v>
      </c>
      <c r="FU175" t="s">
        <v>219</v>
      </c>
      <c r="FV175" t="s">
        <v>219</v>
      </c>
      <c r="FW175" t="s">
        <v>219</v>
      </c>
      <c r="FX175" t="s">
        <v>219</v>
      </c>
      <c r="FY175">
        <v>0</v>
      </c>
      <c r="FZ175">
        <v>0</v>
      </c>
      <c r="GA175" t="s">
        <v>219</v>
      </c>
      <c r="GB175" t="s">
        <v>219</v>
      </c>
      <c r="GC175" t="s">
        <v>219</v>
      </c>
      <c r="GD175" t="s">
        <v>219</v>
      </c>
      <c r="GE175" t="s">
        <v>219</v>
      </c>
      <c r="GF175" t="s">
        <v>219</v>
      </c>
      <c r="GG175" t="s">
        <v>219</v>
      </c>
      <c r="GH175" t="s">
        <v>219</v>
      </c>
      <c r="GI175" t="s">
        <v>219</v>
      </c>
      <c r="GJ175" t="s">
        <v>219</v>
      </c>
      <c r="GK175" t="s">
        <v>219</v>
      </c>
      <c r="GL175" t="s">
        <v>219</v>
      </c>
      <c r="GM175" t="s">
        <v>219</v>
      </c>
      <c r="GN175" t="s">
        <v>219</v>
      </c>
      <c r="GO175" t="s">
        <v>219</v>
      </c>
      <c r="GP175" t="s">
        <v>219</v>
      </c>
      <c r="GQ175" t="s">
        <v>219</v>
      </c>
      <c r="GR175" t="s">
        <v>219</v>
      </c>
      <c r="GS175" t="s">
        <v>219</v>
      </c>
      <c r="GT175" t="s">
        <v>219</v>
      </c>
      <c r="GU175" t="s">
        <v>219</v>
      </c>
      <c r="GV175" t="s">
        <v>219</v>
      </c>
      <c r="GW175" t="s">
        <v>219</v>
      </c>
      <c r="GX175" t="s">
        <v>219</v>
      </c>
      <c r="GY175" t="s">
        <v>219</v>
      </c>
      <c r="GZ175" t="s">
        <v>219</v>
      </c>
      <c r="HA175" t="s">
        <v>219</v>
      </c>
      <c r="HB175" t="s">
        <v>219</v>
      </c>
      <c r="HC175" t="s">
        <v>219</v>
      </c>
      <c r="HD175" t="s">
        <v>219</v>
      </c>
      <c r="HE175" t="s">
        <v>219</v>
      </c>
      <c r="HF175" t="s">
        <v>219</v>
      </c>
      <c r="HG175" t="s">
        <v>219</v>
      </c>
      <c r="HH175" t="s">
        <v>219</v>
      </c>
      <c r="HI175" t="s">
        <v>219</v>
      </c>
      <c r="HJ175">
        <v>0</v>
      </c>
    </row>
    <row r="176" spans="1:218">
      <c r="A176" t="s">
        <v>255</v>
      </c>
      <c r="B176" s="1">
        <v>44562</v>
      </c>
      <c r="C176" s="1">
        <v>44866</v>
      </c>
      <c r="D176">
        <v>0</v>
      </c>
      <c r="E176">
        <v>1</v>
      </c>
      <c r="F176">
        <v>0</v>
      </c>
      <c r="G176">
        <v>0</v>
      </c>
      <c r="H176">
        <v>1</v>
      </c>
      <c r="I176">
        <v>1</v>
      </c>
      <c r="J176">
        <v>0</v>
      </c>
      <c r="K176">
        <v>0</v>
      </c>
      <c r="L176">
        <v>0</v>
      </c>
      <c r="M176">
        <v>1</v>
      </c>
      <c r="N176">
        <v>1</v>
      </c>
      <c r="O176">
        <v>0</v>
      </c>
      <c r="P176">
        <v>0</v>
      </c>
      <c r="Q176">
        <v>0</v>
      </c>
      <c r="R176">
        <v>0</v>
      </c>
      <c r="S176">
        <v>0</v>
      </c>
      <c r="T176">
        <v>0</v>
      </c>
      <c r="U176" t="s">
        <v>219</v>
      </c>
      <c r="V176" t="s">
        <v>219</v>
      </c>
      <c r="W176" t="s">
        <v>219</v>
      </c>
      <c r="X176" t="s">
        <v>219</v>
      </c>
      <c r="Y176" t="s">
        <v>219</v>
      </c>
      <c r="Z176" t="s">
        <v>219</v>
      </c>
      <c r="AA176" t="s">
        <v>219</v>
      </c>
      <c r="AB176">
        <v>0</v>
      </c>
      <c r="AC176">
        <v>1</v>
      </c>
      <c r="AD176">
        <v>1</v>
      </c>
      <c r="AE176">
        <v>0</v>
      </c>
      <c r="AF176">
        <v>0</v>
      </c>
      <c r="AG176">
        <v>1</v>
      </c>
      <c r="AH176">
        <v>0</v>
      </c>
      <c r="AI176">
        <v>1</v>
      </c>
      <c r="AJ176">
        <v>0</v>
      </c>
      <c r="AK176">
        <v>0</v>
      </c>
      <c r="AL176">
        <v>1</v>
      </c>
      <c r="AM176">
        <v>1</v>
      </c>
      <c r="AN176">
        <v>1</v>
      </c>
      <c r="AO176">
        <v>0</v>
      </c>
      <c r="AP176">
        <v>0</v>
      </c>
      <c r="AQ176">
        <v>0</v>
      </c>
      <c r="AR176">
        <v>0</v>
      </c>
      <c r="AS176">
        <v>0</v>
      </c>
      <c r="AT176">
        <v>0</v>
      </c>
      <c r="AU176">
        <v>0</v>
      </c>
      <c r="AV176" t="s">
        <v>219</v>
      </c>
      <c r="AW176" t="s">
        <v>219</v>
      </c>
      <c r="AX176">
        <v>0</v>
      </c>
      <c r="AY176" t="s">
        <v>219</v>
      </c>
      <c r="AZ176" t="s">
        <v>219</v>
      </c>
      <c r="BA176" t="s">
        <v>219</v>
      </c>
      <c r="BB176" t="s">
        <v>219</v>
      </c>
      <c r="BC176" t="s">
        <v>219</v>
      </c>
      <c r="BD176" t="s">
        <v>219</v>
      </c>
      <c r="BE176" t="s">
        <v>219</v>
      </c>
      <c r="BF176" t="s">
        <v>219</v>
      </c>
      <c r="BG176" t="s">
        <v>219</v>
      </c>
      <c r="BH176">
        <v>1</v>
      </c>
      <c r="BI176">
        <v>0</v>
      </c>
      <c r="BJ176" t="s">
        <v>219</v>
      </c>
      <c r="BK176" t="s">
        <v>219</v>
      </c>
      <c r="BL176" t="s">
        <v>219</v>
      </c>
      <c r="BM176" t="s">
        <v>219</v>
      </c>
      <c r="BN176" t="s">
        <v>219</v>
      </c>
      <c r="BO176" t="s">
        <v>219</v>
      </c>
      <c r="BP176">
        <v>0</v>
      </c>
      <c r="BQ176">
        <v>0</v>
      </c>
      <c r="BR176" t="s">
        <v>219</v>
      </c>
      <c r="BS176" t="s">
        <v>219</v>
      </c>
      <c r="BT176" t="s">
        <v>219</v>
      </c>
      <c r="BU176" t="s">
        <v>219</v>
      </c>
      <c r="BV176" t="s">
        <v>219</v>
      </c>
      <c r="BW176" t="s">
        <v>219</v>
      </c>
      <c r="BX176" t="s">
        <v>219</v>
      </c>
      <c r="BY176" t="s">
        <v>219</v>
      </c>
      <c r="BZ176" t="s">
        <v>219</v>
      </c>
      <c r="CA176" t="s">
        <v>219</v>
      </c>
      <c r="CB176" t="s">
        <v>219</v>
      </c>
      <c r="CC176" t="s">
        <v>219</v>
      </c>
      <c r="CD176" t="s">
        <v>219</v>
      </c>
      <c r="CE176" t="s">
        <v>219</v>
      </c>
      <c r="CF176" t="s">
        <v>219</v>
      </c>
      <c r="CG176" t="s">
        <v>219</v>
      </c>
      <c r="CH176" t="s">
        <v>219</v>
      </c>
      <c r="CI176" t="s">
        <v>219</v>
      </c>
      <c r="CJ176" t="s">
        <v>219</v>
      </c>
      <c r="CK176" t="s">
        <v>219</v>
      </c>
      <c r="CL176" t="s">
        <v>219</v>
      </c>
      <c r="CM176" t="s">
        <v>219</v>
      </c>
      <c r="CN176" t="s">
        <v>219</v>
      </c>
      <c r="CO176" t="s">
        <v>219</v>
      </c>
      <c r="CP176" t="s">
        <v>219</v>
      </c>
      <c r="CQ176" t="s">
        <v>219</v>
      </c>
      <c r="CR176" t="s">
        <v>219</v>
      </c>
      <c r="CS176" t="s">
        <v>219</v>
      </c>
      <c r="CT176" t="s">
        <v>219</v>
      </c>
      <c r="CU176" t="s">
        <v>219</v>
      </c>
      <c r="CV176" t="s">
        <v>219</v>
      </c>
      <c r="CW176" t="s">
        <v>219</v>
      </c>
      <c r="CX176" t="s">
        <v>219</v>
      </c>
      <c r="CY176">
        <v>0</v>
      </c>
      <c r="CZ176">
        <v>1</v>
      </c>
      <c r="DA176">
        <v>1</v>
      </c>
      <c r="DB176">
        <v>1</v>
      </c>
      <c r="DC176">
        <v>1</v>
      </c>
      <c r="DD176">
        <v>1</v>
      </c>
      <c r="DE176">
        <v>1</v>
      </c>
      <c r="DF176">
        <v>1</v>
      </c>
      <c r="DG176">
        <v>0</v>
      </c>
      <c r="DH176">
        <v>0</v>
      </c>
      <c r="DI176">
        <v>1</v>
      </c>
      <c r="DJ176">
        <v>0</v>
      </c>
      <c r="DK176">
        <v>1</v>
      </c>
      <c r="DL176">
        <v>1</v>
      </c>
      <c r="DM176">
        <v>0</v>
      </c>
      <c r="DN176">
        <v>1</v>
      </c>
      <c r="DO176">
        <v>1</v>
      </c>
      <c r="DP176">
        <v>0</v>
      </c>
      <c r="DQ176">
        <v>0</v>
      </c>
      <c r="DR176">
        <v>0</v>
      </c>
      <c r="DS176">
        <v>0</v>
      </c>
      <c r="DT176">
        <v>0</v>
      </c>
      <c r="DU176" t="s">
        <v>219</v>
      </c>
      <c r="DV176" t="s">
        <v>219</v>
      </c>
      <c r="DW176" t="s">
        <v>219</v>
      </c>
      <c r="DX176" t="s">
        <v>219</v>
      </c>
      <c r="DY176" t="s">
        <v>219</v>
      </c>
      <c r="DZ176" t="s">
        <v>219</v>
      </c>
      <c r="EA176" t="s">
        <v>219</v>
      </c>
      <c r="EB176" t="s">
        <v>219</v>
      </c>
      <c r="EC176" t="s">
        <v>219</v>
      </c>
      <c r="ED176">
        <v>0</v>
      </c>
      <c r="EE176" t="s">
        <v>219</v>
      </c>
      <c r="EF176" t="s">
        <v>219</v>
      </c>
      <c r="EG176" t="s">
        <v>219</v>
      </c>
      <c r="EH176" t="s">
        <v>219</v>
      </c>
      <c r="EI176" t="s">
        <v>219</v>
      </c>
      <c r="EJ176">
        <v>0</v>
      </c>
      <c r="EK176" t="s">
        <v>219</v>
      </c>
      <c r="EL176" t="s">
        <v>219</v>
      </c>
      <c r="EM176" t="s">
        <v>219</v>
      </c>
      <c r="EN176" t="s">
        <v>219</v>
      </c>
      <c r="EO176" t="s">
        <v>219</v>
      </c>
      <c r="EP176">
        <v>1</v>
      </c>
      <c r="EQ176">
        <v>1</v>
      </c>
      <c r="ER176">
        <v>1</v>
      </c>
      <c r="ES176">
        <v>1</v>
      </c>
      <c r="ET176">
        <v>1</v>
      </c>
      <c r="EU176">
        <v>1</v>
      </c>
      <c r="EV176">
        <v>1</v>
      </c>
      <c r="EW176">
        <v>1</v>
      </c>
      <c r="EX176">
        <v>1</v>
      </c>
      <c r="EY176">
        <v>0</v>
      </c>
      <c r="EZ176">
        <v>0</v>
      </c>
      <c r="FA176">
        <v>1</v>
      </c>
      <c r="FB176">
        <v>0</v>
      </c>
      <c r="FC176">
        <v>0</v>
      </c>
      <c r="FD176" t="s">
        <v>219</v>
      </c>
      <c r="FE176" t="s">
        <v>219</v>
      </c>
      <c r="FF176" t="s">
        <v>219</v>
      </c>
      <c r="FG176">
        <v>0</v>
      </c>
      <c r="FH176" t="s">
        <v>219</v>
      </c>
      <c r="FI176" t="s">
        <v>219</v>
      </c>
      <c r="FJ176" t="s">
        <v>219</v>
      </c>
      <c r="FK176" t="s">
        <v>219</v>
      </c>
      <c r="FL176" t="s">
        <v>219</v>
      </c>
      <c r="FM176" t="s">
        <v>219</v>
      </c>
      <c r="FN176">
        <v>0</v>
      </c>
      <c r="FO176">
        <v>0</v>
      </c>
      <c r="FP176" t="s">
        <v>219</v>
      </c>
      <c r="FQ176" t="s">
        <v>219</v>
      </c>
      <c r="FR176" t="s">
        <v>219</v>
      </c>
      <c r="FS176" t="s">
        <v>219</v>
      </c>
      <c r="FT176" t="s">
        <v>219</v>
      </c>
      <c r="FU176" t="s">
        <v>219</v>
      </c>
      <c r="FV176" t="s">
        <v>219</v>
      </c>
      <c r="FW176" t="s">
        <v>219</v>
      </c>
      <c r="FX176" t="s">
        <v>219</v>
      </c>
      <c r="FY176">
        <v>0</v>
      </c>
      <c r="FZ176">
        <v>0</v>
      </c>
      <c r="GA176" t="s">
        <v>219</v>
      </c>
      <c r="GB176" t="s">
        <v>219</v>
      </c>
      <c r="GC176" t="s">
        <v>219</v>
      </c>
      <c r="GD176" t="s">
        <v>219</v>
      </c>
      <c r="GE176" t="s">
        <v>219</v>
      </c>
      <c r="GF176" t="s">
        <v>219</v>
      </c>
      <c r="GG176" t="s">
        <v>219</v>
      </c>
      <c r="GH176" t="s">
        <v>219</v>
      </c>
      <c r="GI176" t="s">
        <v>219</v>
      </c>
      <c r="GJ176" t="s">
        <v>219</v>
      </c>
      <c r="GK176" t="s">
        <v>219</v>
      </c>
      <c r="GL176" t="s">
        <v>219</v>
      </c>
      <c r="GM176" t="s">
        <v>219</v>
      </c>
      <c r="GN176" t="s">
        <v>219</v>
      </c>
      <c r="GO176" t="s">
        <v>219</v>
      </c>
      <c r="GP176" t="s">
        <v>219</v>
      </c>
      <c r="GQ176" t="s">
        <v>219</v>
      </c>
      <c r="GR176" t="s">
        <v>219</v>
      </c>
      <c r="GS176" t="s">
        <v>219</v>
      </c>
      <c r="GT176" t="s">
        <v>219</v>
      </c>
      <c r="GU176" t="s">
        <v>219</v>
      </c>
      <c r="GV176" t="s">
        <v>219</v>
      </c>
      <c r="GW176" t="s">
        <v>219</v>
      </c>
      <c r="GX176" t="s">
        <v>219</v>
      </c>
      <c r="GY176" t="s">
        <v>219</v>
      </c>
      <c r="GZ176" t="s">
        <v>219</v>
      </c>
      <c r="HA176" t="s">
        <v>219</v>
      </c>
      <c r="HB176" t="s">
        <v>219</v>
      </c>
      <c r="HC176" t="s">
        <v>219</v>
      </c>
      <c r="HD176" t="s">
        <v>219</v>
      </c>
      <c r="HE176" t="s">
        <v>219</v>
      </c>
      <c r="HF176" t="s">
        <v>219</v>
      </c>
      <c r="HG176" t="s">
        <v>219</v>
      </c>
      <c r="HH176" t="s">
        <v>219</v>
      </c>
      <c r="HI176" t="s">
        <v>219</v>
      </c>
      <c r="HJ176">
        <v>0</v>
      </c>
    </row>
    <row r="177" spans="1:218">
      <c r="A177" t="s">
        <v>256</v>
      </c>
      <c r="B177" s="1">
        <v>43678</v>
      </c>
      <c r="C177" s="1">
        <v>44094</v>
      </c>
      <c r="D177">
        <v>0</v>
      </c>
      <c r="E177">
        <v>1</v>
      </c>
      <c r="F177">
        <v>0</v>
      </c>
      <c r="G177">
        <v>1</v>
      </c>
      <c r="H177">
        <v>0</v>
      </c>
      <c r="I177">
        <v>0</v>
      </c>
      <c r="J177">
        <v>0</v>
      </c>
      <c r="K177">
        <v>0</v>
      </c>
      <c r="L177">
        <v>0</v>
      </c>
      <c r="M177">
        <v>1</v>
      </c>
      <c r="N177">
        <v>0</v>
      </c>
      <c r="O177">
        <v>1</v>
      </c>
      <c r="P177">
        <v>0</v>
      </c>
      <c r="Q177">
        <v>0</v>
      </c>
      <c r="R177">
        <v>0</v>
      </c>
      <c r="S177">
        <v>0</v>
      </c>
      <c r="T177">
        <v>0</v>
      </c>
      <c r="U177" t="s">
        <v>219</v>
      </c>
      <c r="V177" t="s">
        <v>219</v>
      </c>
      <c r="W177" t="s">
        <v>219</v>
      </c>
      <c r="X177" t="s">
        <v>219</v>
      </c>
      <c r="Y177" t="s">
        <v>219</v>
      </c>
      <c r="Z177" t="s">
        <v>219</v>
      </c>
      <c r="AA177" t="s">
        <v>219</v>
      </c>
      <c r="AB177">
        <v>0</v>
      </c>
      <c r="AC177">
        <v>1</v>
      </c>
      <c r="AD177">
        <v>1</v>
      </c>
      <c r="AE177">
        <v>0</v>
      </c>
      <c r="AF177">
        <v>0</v>
      </c>
      <c r="AG177">
        <v>1</v>
      </c>
      <c r="AH177">
        <v>0</v>
      </c>
      <c r="AI177">
        <v>0</v>
      </c>
      <c r="AJ177">
        <v>0</v>
      </c>
      <c r="AK177">
        <v>0</v>
      </c>
      <c r="AL177">
        <v>1</v>
      </c>
      <c r="AM177">
        <v>1</v>
      </c>
      <c r="AN177">
        <v>1</v>
      </c>
      <c r="AO177">
        <v>0</v>
      </c>
      <c r="AP177">
        <v>0</v>
      </c>
      <c r="AQ177">
        <v>0</v>
      </c>
      <c r="AR177">
        <v>0</v>
      </c>
      <c r="AS177">
        <v>0</v>
      </c>
      <c r="AT177">
        <v>0</v>
      </c>
      <c r="AU177">
        <v>0</v>
      </c>
      <c r="AV177" t="s">
        <v>219</v>
      </c>
      <c r="AW177" t="s">
        <v>219</v>
      </c>
      <c r="AX177">
        <v>0</v>
      </c>
      <c r="AY177" t="s">
        <v>219</v>
      </c>
      <c r="AZ177" t="s">
        <v>219</v>
      </c>
      <c r="BA177" t="s">
        <v>219</v>
      </c>
      <c r="BB177" t="s">
        <v>219</v>
      </c>
      <c r="BC177" t="s">
        <v>219</v>
      </c>
      <c r="BD177" t="s">
        <v>219</v>
      </c>
      <c r="BE177" t="s">
        <v>219</v>
      </c>
      <c r="BF177" t="s">
        <v>219</v>
      </c>
      <c r="BG177" t="s">
        <v>219</v>
      </c>
      <c r="BH177">
        <v>1</v>
      </c>
      <c r="BI177">
        <v>0</v>
      </c>
      <c r="BJ177" t="s">
        <v>219</v>
      </c>
      <c r="BK177" t="s">
        <v>219</v>
      </c>
      <c r="BL177" t="s">
        <v>219</v>
      </c>
      <c r="BM177" t="s">
        <v>219</v>
      </c>
      <c r="BN177" t="s">
        <v>219</v>
      </c>
      <c r="BO177" t="s">
        <v>219</v>
      </c>
      <c r="BP177">
        <v>0</v>
      </c>
      <c r="BQ177">
        <v>1</v>
      </c>
      <c r="BR177">
        <v>1</v>
      </c>
      <c r="BS177">
        <v>1</v>
      </c>
      <c r="BT177">
        <v>0</v>
      </c>
      <c r="BU177">
        <v>0</v>
      </c>
      <c r="BV177">
        <v>0</v>
      </c>
      <c r="BW177">
        <v>0</v>
      </c>
      <c r="BX177">
        <v>0</v>
      </c>
      <c r="BY177">
        <v>1</v>
      </c>
      <c r="BZ177">
        <v>0</v>
      </c>
      <c r="CA177">
        <v>0</v>
      </c>
      <c r="CB177">
        <v>0</v>
      </c>
      <c r="CC177">
        <v>0</v>
      </c>
      <c r="CD177">
        <v>0</v>
      </c>
      <c r="CE177">
        <v>0</v>
      </c>
      <c r="CF177">
        <v>0</v>
      </c>
      <c r="CG177">
        <v>1</v>
      </c>
      <c r="CH177">
        <v>0</v>
      </c>
      <c r="CI177">
        <v>1</v>
      </c>
      <c r="CJ177" t="s">
        <v>219</v>
      </c>
      <c r="CK177" t="s">
        <v>219</v>
      </c>
      <c r="CL177" t="s">
        <v>219</v>
      </c>
      <c r="CM177" t="s">
        <v>219</v>
      </c>
      <c r="CN177" t="s">
        <v>219</v>
      </c>
      <c r="CO177" t="s">
        <v>219</v>
      </c>
      <c r="CP177" t="s">
        <v>219</v>
      </c>
      <c r="CQ177" t="s">
        <v>219</v>
      </c>
      <c r="CR177" t="s">
        <v>219</v>
      </c>
      <c r="CS177" t="s">
        <v>219</v>
      </c>
      <c r="CT177" t="s">
        <v>219</v>
      </c>
      <c r="CU177" t="s">
        <v>219</v>
      </c>
      <c r="CV177" t="s">
        <v>219</v>
      </c>
      <c r="CW177" t="s">
        <v>219</v>
      </c>
      <c r="CX177" t="s">
        <v>219</v>
      </c>
      <c r="CY177">
        <v>0</v>
      </c>
      <c r="CZ177">
        <v>0</v>
      </c>
      <c r="DA177" t="s">
        <v>219</v>
      </c>
      <c r="DB177" t="s">
        <v>219</v>
      </c>
      <c r="DC177" t="s">
        <v>219</v>
      </c>
      <c r="DD177" t="s">
        <v>219</v>
      </c>
      <c r="DE177" t="s">
        <v>219</v>
      </c>
      <c r="DF177" t="s">
        <v>219</v>
      </c>
      <c r="DG177" t="s">
        <v>219</v>
      </c>
      <c r="DH177">
        <v>0</v>
      </c>
      <c r="DI177">
        <v>0</v>
      </c>
      <c r="DJ177" t="s">
        <v>219</v>
      </c>
      <c r="DK177" t="s">
        <v>219</v>
      </c>
      <c r="DL177" t="s">
        <v>219</v>
      </c>
      <c r="DM177" t="s">
        <v>219</v>
      </c>
      <c r="DN177" t="s">
        <v>219</v>
      </c>
      <c r="DO177" t="s">
        <v>219</v>
      </c>
      <c r="DP177" t="s">
        <v>219</v>
      </c>
      <c r="DQ177" t="s">
        <v>219</v>
      </c>
      <c r="DR177" t="s">
        <v>219</v>
      </c>
      <c r="DS177">
        <v>0</v>
      </c>
      <c r="DT177">
        <v>0</v>
      </c>
      <c r="DU177" t="s">
        <v>219</v>
      </c>
      <c r="DV177" t="s">
        <v>219</v>
      </c>
      <c r="DW177" t="s">
        <v>219</v>
      </c>
      <c r="DX177" t="s">
        <v>219</v>
      </c>
      <c r="DY177" t="s">
        <v>219</v>
      </c>
      <c r="DZ177" t="s">
        <v>219</v>
      </c>
      <c r="EA177" t="s">
        <v>219</v>
      </c>
      <c r="EB177" t="s">
        <v>219</v>
      </c>
      <c r="EC177" t="s">
        <v>219</v>
      </c>
      <c r="ED177">
        <v>0</v>
      </c>
      <c r="EE177" t="s">
        <v>219</v>
      </c>
      <c r="EF177" t="s">
        <v>219</v>
      </c>
      <c r="EG177" t="s">
        <v>219</v>
      </c>
      <c r="EH177" t="s">
        <v>219</v>
      </c>
      <c r="EI177" t="s">
        <v>219</v>
      </c>
      <c r="EJ177">
        <v>0</v>
      </c>
      <c r="EK177" t="s">
        <v>219</v>
      </c>
      <c r="EL177" t="s">
        <v>219</v>
      </c>
      <c r="EM177" t="s">
        <v>219</v>
      </c>
      <c r="EN177" t="s">
        <v>219</v>
      </c>
      <c r="EO177" t="s">
        <v>219</v>
      </c>
      <c r="EP177">
        <v>1</v>
      </c>
      <c r="EQ177">
        <v>0</v>
      </c>
      <c r="ER177">
        <v>1</v>
      </c>
      <c r="ES177">
        <v>1</v>
      </c>
      <c r="ET177">
        <v>1</v>
      </c>
      <c r="EU177">
        <v>1</v>
      </c>
      <c r="EV177">
        <v>0</v>
      </c>
      <c r="EW177" t="s">
        <v>219</v>
      </c>
      <c r="EX177" t="s">
        <v>219</v>
      </c>
      <c r="EY177" t="s">
        <v>219</v>
      </c>
      <c r="EZ177" t="s">
        <v>219</v>
      </c>
      <c r="FA177" t="s">
        <v>219</v>
      </c>
      <c r="FB177" t="s">
        <v>219</v>
      </c>
      <c r="FC177">
        <v>1</v>
      </c>
      <c r="FD177">
        <v>0</v>
      </c>
      <c r="FE177">
        <v>1</v>
      </c>
      <c r="FF177">
        <v>1</v>
      </c>
      <c r="FG177">
        <v>0</v>
      </c>
      <c r="FH177" t="s">
        <v>219</v>
      </c>
      <c r="FI177" t="s">
        <v>219</v>
      </c>
      <c r="FJ177" t="s">
        <v>219</v>
      </c>
      <c r="FK177" t="s">
        <v>219</v>
      </c>
      <c r="FL177" t="s">
        <v>219</v>
      </c>
      <c r="FM177" t="s">
        <v>219</v>
      </c>
      <c r="FN177">
        <v>0</v>
      </c>
      <c r="FO177">
        <v>0</v>
      </c>
      <c r="FP177" t="s">
        <v>219</v>
      </c>
      <c r="FQ177" t="s">
        <v>219</v>
      </c>
      <c r="FR177" t="s">
        <v>219</v>
      </c>
      <c r="FS177" t="s">
        <v>219</v>
      </c>
      <c r="FT177" t="s">
        <v>219</v>
      </c>
      <c r="FU177" t="s">
        <v>219</v>
      </c>
      <c r="FV177" t="s">
        <v>219</v>
      </c>
      <c r="FW177" t="s">
        <v>219</v>
      </c>
      <c r="FX177" t="s">
        <v>219</v>
      </c>
      <c r="FY177">
        <v>0</v>
      </c>
      <c r="FZ177">
        <v>0</v>
      </c>
      <c r="GA177" t="s">
        <v>219</v>
      </c>
      <c r="GB177" t="s">
        <v>219</v>
      </c>
      <c r="GC177" t="s">
        <v>219</v>
      </c>
      <c r="GD177" t="s">
        <v>219</v>
      </c>
      <c r="GE177" t="s">
        <v>219</v>
      </c>
      <c r="GF177" t="s">
        <v>219</v>
      </c>
      <c r="GG177" t="s">
        <v>219</v>
      </c>
      <c r="GH177" t="s">
        <v>219</v>
      </c>
      <c r="GI177" t="s">
        <v>219</v>
      </c>
      <c r="GJ177" t="s">
        <v>219</v>
      </c>
      <c r="GK177" t="s">
        <v>219</v>
      </c>
      <c r="GL177" t="s">
        <v>219</v>
      </c>
      <c r="GM177" t="s">
        <v>219</v>
      </c>
      <c r="GN177" t="s">
        <v>219</v>
      </c>
      <c r="GO177" t="s">
        <v>219</v>
      </c>
      <c r="GP177" t="s">
        <v>219</v>
      </c>
      <c r="GQ177" t="s">
        <v>219</v>
      </c>
      <c r="GR177" t="s">
        <v>219</v>
      </c>
      <c r="GS177" t="s">
        <v>219</v>
      </c>
      <c r="GT177" t="s">
        <v>219</v>
      </c>
      <c r="GU177" t="s">
        <v>219</v>
      </c>
      <c r="GV177" t="s">
        <v>219</v>
      </c>
      <c r="GW177" t="s">
        <v>219</v>
      </c>
      <c r="GX177" t="s">
        <v>219</v>
      </c>
      <c r="GY177" t="s">
        <v>219</v>
      </c>
      <c r="GZ177" t="s">
        <v>219</v>
      </c>
      <c r="HA177" t="s">
        <v>219</v>
      </c>
      <c r="HB177" t="s">
        <v>219</v>
      </c>
      <c r="HC177" t="s">
        <v>219</v>
      </c>
      <c r="HD177" t="s">
        <v>219</v>
      </c>
      <c r="HE177" t="s">
        <v>219</v>
      </c>
      <c r="HF177" t="s">
        <v>219</v>
      </c>
      <c r="HG177" t="s">
        <v>219</v>
      </c>
      <c r="HH177" t="s">
        <v>219</v>
      </c>
      <c r="HI177" t="s">
        <v>219</v>
      </c>
      <c r="HJ177">
        <v>0</v>
      </c>
    </row>
    <row r="178" spans="1:218">
      <c r="A178" t="s">
        <v>256</v>
      </c>
      <c r="B178" s="1">
        <v>44095</v>
      </c>
      <c r="C178" s="1">
        <v>44277</v>
      </c>
      <c r="D178">
        <v>0</v>
      </c>
      <c r="E178">
        <v>1</v>
      </c>
      <c r="F178">
        <v>0</v>
      </c>
      <c r="G178">
        <v>1</v>
      </c>
      <c r="H178">
        <v>0</v>
      </c>
      <c r="I178">
        <v>0</v>
      </c>
      <c r="J178">
        <v>0</v>
      </c>
      <c r="K178">
        <v>0</v>
      </c>
      <c r="L178">
        <v>0</v>
      </c>
      <c r="M178">
        <v>1</v>
      </c>
      <c r="N178">
        <v>0</v>
      </c>
      <c r="O178">
        <v>1</v>
      </c>
      <c r="P178">
        <v>0</v>
      </c>
      <c r="Q178">
        <v>0</v>
      </c>
      <c r="R178">
        <v>0</v>
      </c>
      <c r="S178">
        <v>0</v>
      </c>
      <c r="T178">
        <v>0</v>
      </c>
      <c r="U178" t="s">
        <v>219</v>
      </c>
      <c r="V178" t="s">
        <v>219</v>
      </c>
      <c r="W178" t="s">
        <v>219</v>
      </c>
      <c r="X178" t="s">
        <v>219</v>
      </c>
      <c r="Y178" t="s">
        <v>219</v>
      </c>
      <c r="Z178" t="s">
        <v>219</v>
      </c>
      <c r="AA178" t="s">
        <v>219</v>
      </c>
      <c r="AB178">
        <v>0</v>
      </c>
      <c r="AC178">
        <v>1</v>
      </c>
      <c r="AD178">
        <v>1</v>
      </c>
      <c r="AE178">
        <v>0</v>
      </c>
      <c r="AF178">
        <v>0</v>
      </c>
      <c r="AG178">
        <v>1</v>
      </c>
      <c r="AH178">
        <v>0</v>
      </c>
      <c r="AI178">
        <v>0</v>
      </c>
      <c r="AJ178">
        <v>0</v>
      </c>
      <c r="AK178">
        <v>0</v>
      </c>
      <c r="AL178">
        <v>1</v>
      </c>
      <c r="AM178">
        <v>1</v>
      </c>
      <c r="AN178">
        <v>1</v>
      </c>
      <c r="AO178">
        <v>0</v>
      </c>
      <c r="AP178">
        <v>0</v>
      </c>
      <c r="AQ178">
        <v>0</v>
      </c>
      <c r="AR178">
        <v>0</v>
      </c>
      <c r="AS178">
        <v>0</v>
      </c>
      <c r="AT178">
        <v>0</v>
      </c>
      <c r="AU178">
        <v>0</v>
      </c>
      <c r="AV178" t="s">
        <v>219</v>
      </c>
      <c r="AW178" t="s">
        <v>219</v>
      </c>
      <c r="AX178">
        <v>0</v>
      </c>
      <c r="AY178" t="s">
        <v>219</v>
      </c>
      <c r="AZ178" t="s">
        <v>219</v>
      </c>
      <c r="BA178" t="s">
        <v>219</v>
      </c>
      <c r="BB178" t="s">
        <v>219</v>
      </c>
      <c r="BC178" t="s">
        <v>219</v>
      </c>
      <c r="BD178" t="s">
        <v>219</v>
      </c>
      <c r="BE178" t="s">
        <v>219</v>
      </c>
      <c r="BF178" t="s">
        <v>219</v>
      </c>
      <c r="BG178" t="s">
        <v>219</v>
      </c>
      <c r="BH178">
        <v>1</v>
      </c>
      <c r="BI178">
        <v>0</v>
      </c>
      <c r="BJ178" t="s">
        <v>219</v>
      </c>
      <c r="BK178" t="s">
        <v>219</v>
      </c>
      <c r="BL178" t="s">
        <v>219</v>
      </c>
      <c r="BM178" t="s">
        <v>219</v>
      </c>
      <c r="BN178" t="s">
        <v>219</v>
      </c>
      <c r="BO178" t="s">
        <v>219</v>
      </c>
      <c r="BP178">
        <v>0</v>
      </c>
      <c r="BQ178">
        <v>1</v>
      </c>
      <c r="BR178">
        <v>1</v>
      </c>
      <c r="BS178">
        <v>1</v>
      </c>
      <c r="BT178">
        <v>0</v>
      </c>
      <c r="BU178">
        <v>0</v>
      </c>
      <c r="BV178">
        <v>0</v>
      </c>
      <c r="BW178">
        <v>0</v>
      </c>
      <c r="BX178">
        <v>0</v>
      </c>
      <c r="BY178">
        <v>1</v>
      </c>
      <c r="BZ178">
        <v>0</v>
      </c>
      <c r="CA178">
        <v>0</v>
      </c>
      <c r="CB178">
        <v>0</v>
      </c>
      <c r="CC178">
        <v>0</v>
      </c>
      <c r="CD178">
        <v>0</v>
      </c>
      <c r="CE178">
        <v>0</v>
      </c>
      <c r="CF178">
        <v>0</v>
      </c>
      <c r="CG178">
        <v>1</v>
      </c>
      <c r="CH178">
        <v>0</v>
      </c>
      <c r="CI178">
        <v>1</v>
      </c>
      <c r="CJ178" t="s">
        <v>219</v>
      </c>
      <c r="CK178" t="s">
        <v>219</v>
      </c>
      <c r="CL178" t="s">
        <v>219</v>
      </c>
      <c r="CM178" t="s">
        <v>219</v>
      </c>
      <c r="CN178" t="s">
        <v>219</v>
      </c>
      <c r="CO178" t="s">
        <v>219</v>
      </c>
      <c r="CP178" t="s">
        <v>219</v>
      </c>
      <c r="CQ178" t="s">
        <v>219</v>
      </c>
      <c r="CR178" t="s">
        <v>219</v>
      </c>
      <c r="CS178" t="s">
        <v>219</v>
      </c>
      <c r="CT178" t="s">
        <v>219</v>
      </c>
      <c r="CU178" t="s">
        <v>219</v>
      </c>
      <c r="CV178" t="s">
        <v>219</v>
      </c>
      <c r="CW178" t="s">
        <v>219</v>
      </c>
      <c r="CX178" t="s">
        <v>219</v>
      </c>
      <c r="CY178">
        <v>0</v>
      </c>
      <c r="CZ178">
        <v>0</v>
      </c>
      <c r="DA178" t="s">
        <v>219</v>
      </c>
      <c r="DB178" t="s">
        <v>219</v>
      </c>
      <c r="DC178" t="s">
        <v>219</v>
      </c>
      <c r="DD178" t="s">
        <v>219</v>
      </c>
      <c r="DE178" t="s">
        <v>219</v>
      </c>
      <c r="DF178" t="s">
        <v>219</v>
      </c>
      <c r="DG178" t="s">
        <v>219</v>
      </c>
      <c r="DH178">
        <v>0</v>
      </c>
      <c r="DI178">
        <v>0</v>
      </c>
      <c r="DJ178" t="s">
        <v>219</v>
      </c>
      <c r="DK178" t="s">
        <v>219</v>
      </c>
      <c r="DL178" t="s">
        <v>219</v>
      </c>
      <c r="DM178" t="s">
        <v>219</v>
      </c>
      <c r="DN178" t="s">
        <v>219</v>
      </c>
      <c r="DO178" t="s">
        <v>219</v>
      </c>
      <c r="DP178" t="s">
        <v>219</v>
      </c>
      <c r="DQ178" t="s">
        <v>219</v>
      </c>
      <c r="DR178" t="s">
        <v>219</v>
      </c>
      <c r="DS178">
        <v>0</v>
      </c>
      <c r="DT178">
        <v>0</v>
      </c>
      <c r="DU178" t="s">
        <v>219</v>
      </c>
      <c r="DV178" t="s">
        <v>219</v>
      </c>
      <c r="DW178" t="s">
        <v>219</v>
      </c>
      <c r="DX178" t="s">
        <v>219</v>
      </c>
      <c r="DY178" t="s">
        <v>219</v>
      </c>
      <c r="DZ178" t="s">
        <v>219</v>
      </c>
      <c r="EA178" t="s">
        <v>219</v>
      </c>
      <c r="EB178" t="s">
        <v>219</v>
      </c>
      <c r="EC178" t="s">
        <v>219</v>
      </c>
      <c r="ED178">
        <v>0</v>
      </c>
      <c r="EE178" t="s">
        <v>219</v>
      </c>
      <c r="EF178" t="s">
        <v>219</v>
      </c>
      <c r="EG178" t="s">
        <v>219</v>
      </c>
      <c r="EH178" t="s">
        <v>219</v>
      </c>
      <c r="EI178" t="s">
        <v>219</v>
      </c>
      <c r="EJ178">
        <v>0</v>
      </c>
      <c r="EK178" t="s">
        <v>219</v>
      </c>
      <c r="EL178" t="s">
        <v>219</v>
      </c>
      <c r="EM178" t="s">
        <v>219</v>
      </c>
      <c r="EN178" t="s">
        <v>219</v>
      </c>
      <c r="EO178" t="s">
        <v>219</v>
      </c>
      <c r="EP178">
        <v>1</v>
      </c>
      <c r="EQ178">
        <v>0</v>
      </c>
      <c r="ER178">
        <v>1</v>
      </c>
      <c r="ES178">
        <v>1</v>
      </c>
      <c r="ET178">
        <v>1</v>
      </c>
      <c r="EU178">
        <v>1</v>
      </c>
      <c r="EV178">
        <v>0</v>
      </c>
      <c r="EW178" t="s">
        <v>219</v>
      </c>
      <c r="EX178" t="s">
        <v>219</v>
      </c>
      <c r="EY178" t="s">
        <v>219</v>
      </c>
      <c r="EZ178" t="s">
        <v>219</v>
      </c>
      <c r="FA178" t="s">
        <v>219</v>
      </c>
      <c r="FB178" t="s">
        <v>219</v>
      </c>
      <c r="FC178">
        <v>1</v>
      </c>
      <c r="FD178">
        <v>0</v>
      </c>
      <c r="FE178">
        <v>1</v>
      </c>
      <c r="FF178">
        <v>1</v>
      </c>
      <c r="FG178">
        <v>0</v>
      </c>
      <c r="FH178" t="s">
        <v>219</v>
      </c>
      <c r="FI178" t="s">
        <v>219</v>
      </c>
      <c r="FJ178" t="s">
        <v>219</v>
      </c>
      <c r="FK178" t="s">
        <v>219</v>
      </c>
      <c r="FL178" t="s">
        <v>219</v>
      </c>
      <c r="FM178" t="s">
        <v>219</v>
      </c>
      <c r="FN178">
        <v>0</v>
      </c>
      <c r="FO178">
        <v>0</v>
      </c>
      <c r="FP178" t="s">
        <v>219</v>
      </c>
      <c r="FQ178" t="s">
        <v>219</v>
      </c>
      <c r="FR178" t="s">
        <v>219</v>
      </c>
      <c r="FS178" t="s">
        <v>219</v>
      </c>
      <c r="FT178" t="s">
        <v>219</v>
      </c>
      <c r="FU178" t="s">
        <v>219</v>
      </c>
      <c r="FV178" t="s">
        <v>219</v>
      </c>
      <c r="FW178" t="s">
        <v>219</v>
      </c>
      <c r="FX178" t="s">
        <v>219</v>
      </c>
      <c r="FY178">
        <v>0</v>
      </c>
      <c r="FZ178">
        <v>0</v>
      </c>
      <c r="GA178" t="s">
        <v>219</v>
      </c>
      <c r="GB178" t="s">
        <v>219</v>
      </c>
      <c r="GC178" t="s">
        <v>219</v>
      </c>
      <c r="GD178" t="s">
        <v>219</v>
      </c>
      <c r="GE178" t="s">
        <v>219</v>
      </c>
      <c r="GF178" t="s">
        <v>219</v>
      </c>
      <c r="GG178" t="s">
        <v>219</v>
      </c>
      <c r="GH178" t="s">
        <v>219</v>
      </c>
      <c r="GI178" t="s">
        <v>219</v>
      </c>
      <c r="GJ178" t="s">
        <v>219</v>
      </c>
      <c r="GK178" t="s">
        <v>219</v>
      </c>
      <c r="GL178" t="s">
        <v>219</v>
      </c>
      <c r="GM178" t="s">
        <v>219</v>
      </c>
      <c r="GN178" t="s">
        <v>219</v>
      </c>
      <c r="GO178" t="s">
        <v>219</v>
      </c>
      <c r="GP178" t="s">
        <v>219</v>
      </c>
      <c r="GQ178" t="s">
        <v>219</v>
      </c>
      <c r="GR178" t="s">
        <v>219</v>
      </c>
      <c r="GS178" t="s">
        <v>219</v>
      </c>
      <c r="GT178" t="s">
        <v>219</v>
      </c>
      <c r="GU178" t="s">
        <v>219</v>
      </c>
      <c r="GV178" t="s">
        <v>219</v>
      </c>
      <c r="GW178" t="s">
        <v>219</v>
      </c>
      <c r="GX178" t="s">
        <v>219</v>
      </c>
      <c r="GY178" t="s">
        <v>219</v>
      </c>
      <c r="GZ178" t="s">
        <v>219</v>
      </c>
      <c r="HA178" t="s">
        <v>219</v>
      </c>
      <c r="HB178" t="s">
        <v>219</v>
      </c>
      <c r="HC178" t="s">
        <v>219</v>
      </c>
      <c r="HD178" t="s">
        <v>219</v>
      </c>
      <c r="HE178" t="s">
        <v>219</v>
      </c>
      <c r="HF178" t="s">
        <v>219</v>
      </c>
      <c r="HG178" t="s">
        <v>219</v>
      </c>
      <c r="HH178" t="s">
        <v>219</v>
      </c>
      <c r="HI178" t="s">
        <v>219</v>
      </c>
      <c r="HJ178">
        <v>0</v>
      </c>
    </row>
    <row r="179" spans="1:218">
      <c r="A179" t="s">
        <v>256</v>
      </c>
      <c r="B179" s="1">
        <v>44278</v>
      </c>
      <c r="C179" s="1">
        <v>44488</v>
      </c>
      <c r="D179">
        <v>0</v>
      </c>
      <c r="E179">
        <v>1</v>
      </c>
      <c r="F179">
        <v>0</v>
      </c>
      <c r="G179">
        <v>1</v>
      </c>
      <c r="H179">
        <v>0</v>
      </c>
      <c r="I179">
        <v>0</v>
      </c>
      <c r="J179">
        <v>0</v>
      </c>
      <c r="K179">
        <v>0</v>
      </c>
      <c r="L179">
        <v>0</v>
      </c>
      <c r="M179">
        <v>1</v>
      </c>
      <c r="N179">
        <v>0</v>
      </c>
      <c r="O179">
        <v>1</v>
      </c>
      <c r="P179">
        <v>0</v>
      </c>
      <c r="Q179">
        <v>0</v>
      </c>
      <c r="R179">
        <v>0</v>
      </c>
      <c r="S179">
        <v>0</v>
      </c>
      <c r="T179">
        <v>0</v>
      </c>
      <c r="U179" t="s">
        <v>219</v>
      </c>
      <c r="V179" t="s">
        <v>219</v>
      </c>
      <c r="W179" t="s">
        <v>219</v>
      </c>
      <c r="X179" t="s">
        <v>219</v>
      </c>
      <c r="Y179" t="s">
        <v>219</v>
      </c>
      <c r="Z179" t="s">
        <v>219</v>
      </c>
      <c r="AA179" t="s">
        <v>219</v>
      </c>
      <c r="AB179">
        <v>0</v>
      </c>
      <c r="AC179">
        <v>1</v>
      </c>
      <c r="AD179">
        <v>1</v>
      </c>
      <c r="AE179">
        <v>0</v>
      </c>
      <c r="AF179">
        <v>0</v>
      </c>
      <c r="AG179">
        <v>1</v>
      </c>
      <c r="AH179">
        <v>0</v>
      </c>
      <c r="AI179">
        <v>0</v>
      </c>
      <c r="AJ179">
        <v>0</v>
      </c>
      <c r="AK179">
        <v>0</v>
      </c>
      <c r="AL179">
        <v>1</v>
      </c>
      <c r="AM179">
        <v>1</v>
      </c>
      <c r="AN179">
        <v>1</v>
      </c>
      <c r="AO179">
        <v>0</v>
      </c>
      <c r="AP179">
        <v>0</v>
      </c>
      <c r="AQ179">
        <v>0</v>
      </c>
      <c r="AR179">
        <v>0</v>
      </c>
      <c r="AS179">
        <v>0</v>
      </c>
      <c r="AT179">
        <v>0</v>
      </c>
      <c r="AU179">
        <v>0</v>
      </c>
      <c r="AV179" t="s">
        <v>219</v>
      </c>
      <c r="AW179" t="s">
        <v>219</v>
      </c>
      <c r="AX179">
        <v>0</v>
      </c>
      <c r="AY179" t="s">
        <v>219</v>
      </c>
      <c r="AZ179" t="s">
        <v>219</v>
      </c>
      <c r="BA179" t="s">
        <v>219</v>
      </c>
      <c r="BB179" t="s">
        <v>219</v>
      </c>
      <c r="BC179" t="s">
        <v>219</v>
      </c>
      <c r="BD179" t="s">
        <v>219</v>
      </c>
      <c r="BE179" t="s">
        <v>219</v>
      </c>
      <c r="BF179" t="s">
        <v>219</v>
      </c>
      <c r="BG179" t="s">
        <v>219</v>
      </c>
      <c r="BH179">
        <v>1</v>
      </c>
      <c r="BI179">
        <v>0</v>
      </c>
      <c r="BJ179" t="s">
        <v>219</v>
      </c>
      <c r="BK179" t="s">
        <v>219</v>
      </c>
      <c r="BL179" t="s">
        <v>219</v>
      </c>
      <c r="BM179" t="s">
        <v>219</v>
      </c>
      <c r="BN179" t="s">
        <v>219</v>
      </c>
      <c r="BO179" t="s">
        <v>219</v>
      </c>
      <c r="BP179">
        <v>0</v>
      </c>
      <c r="BQ179">
        <v>1</v>
      </c>
      <c r="BR179">
        <v>1</v>
      </c>
      <c r="BS179">
        <v>1</v>
      </c>
      <c r="BT179">
        <v>0</v>
      </c>
      <c r="BU179">
        <v>0</v>
      </c>
      <c r="BV179">
        <v>0</v>
      </c>
      <c r="BW179">
        <v>0</v>
      </c>
      <c r="BX179">
        <v>0</v>
      </c>
      <c r="BY179">
        <v>1</v>
      </c>
      <c r="BZ179">
        <v>0</v>
      </c>
      <c r="CA179">
        <v>0</v>
      </c>
      <c r="CB179">
        <v>0</v>
      </c>
      <c r="CC179">
        <v>0</v>
      </c>
      <c r="CD179">
        <v>0</v>
      </c>
      <c r="CE179">
        <v>0</v>
      </c>
      <c r="CF179">
        <v>0</v>
      </c>
      <c r="CG179">
        <v>1</v>
      </c>
      <c r="CH179">
        <v>0</v>
      </c>
      <c r="CI179">
        <v>1</v>
      </c>
      <c r="CJ179" t="s">
        <v>219</v>
      </c>
      <c r="CK179" t="s">
        <v>219</v>
      </c>
      <c r="CL179" t="s">
        <v>219</v>
      </c>
      <c r="CM179" t="s">
        <v>219</v>
      </c>
      <c r="CN179" t="s">
        <v>219</v>
      </c>
      <c r="CO179" t="s">
        <v>219</v>
      </c>
      <c r="CP179" t="s">
        <v>219</v>
      </c>
      <c r="CQ179" t="s">
        <v>219</v>
      </c>
      <c r="CR179" t="s">
        <v>219</v>
      </c>
      <c r="CS179" t="s">
        <v>219</v>
      </c>
      <c r="CT179" t="s">
        <v>219</v>
      </c>
      <c r="CU179" t="s">
        <v>219</v>
      </c>
      <c r="CV179" t="s">
        <v>219</v>
      </c>
      <c r="CW179" t="s">
        <v>219</v>
      </c>
      <c r="CX179" t="s">
        <v>219</v>
      </c>
      <c r="CY179">
        <v>0</v>
      </c>
      <c r="CZ179">
        <v>0</v>
      </c>
      <c r="DA179" t="s">
        <v>219</v>
      </c>
      <c r="DB179" t="s">
        <v>219</v>
      </c>
      <c r="DC179" t="s">
        <v>219</v>
      </c>
      <c r="DD179" t="s">
        <v>219</v>
      </c>
      <c r="DE179" t="s">
        <v>219</v>
      </c>
      <c r="DF179" t="s">
        <v>219</v>
      </c>
      <c r="DG179" t="s">
        <v>219</v>
      </c>
      <c r="DH179">
        <v>0</v>
      </c>
      <c r="DI179">
        <v>0</v>
      </c>
      <c r="DJ179" t="s">
        <v>219</v>
      </c>
      <c r="DK179" t="s">
        <v>219</v>
      </c>
      <c r="DL179" t="s">
        <v>219</v>
      </c>
      <c r="DM179" t="s">
        <v>219</v>
      </c>
      <c r="DN179" t="s">
        <v>219</v>
      </c>
      <c r="DO179" t="s">
        <v>219</v>
      </c>
      <c r="DP179" t="s">
        <v>219</v>
      </c>
      <c r="DQ179" t="s">
        <v>219</v>
      </c>
      <c r="DR179" t="s">
        <v>219</v>
      </c>
      <c r="DS179">
        <v>0</v>
      </c>
      <c r="DT179">
        <v>0</v>
      </c>
      <c r="DU179" t="s">
        <v>219</v>
      </c>
      <c r="DV179" t="s">
        <v>219</v>
      </c>
      <c r="DW179" t="s">
        <v>219</v>
      </c>
      <c r="DX179" t="s">
        <v>219</v>
      </c>
      <c r="DY179" t="s">
        <v>219</v>
      </c>
      <c r="DZ179" t="s">
        <v>219</v>
      </c>
      <c r="EA179" t="s">
        <v>219</v>
      </c>
      <c r="EB179" t="s">
        <v>219</v>
      </c>
      <c r="EC179" t="s">
        <v>219</v>
      </c>
      <c r="ED179">
        <v>0</v>
      </c>
      <c r="EE179" t="s">
        <v>219</v>
      </c>
      <c r="EF179" t="s">
        <v>219</v>
      </c>
      <c r="EG179" t="s">
        <v>219</v>
      </c>
      <c r="EH179" t="s">
        <v>219</v>
      </c>
      <c r="EI179" t="s">
        <v>219</v>
      </c>
      <c r="EJ179">
        <v>0</v>
      </c>
      <c r="EK179" t="s">
        <v>219</v>
      </c>
      <c r="EL179" t="s">
        <v>219</v>
      </c>
      <c r="EM179" t="s">
        <v>219</v>
      </c>
      <c r="EN179" t="s">
        <v>219</v>
      </c>
      <c r="EO179" t="s">
        <v>219</v>
      </c>
      <c r="EP179">
        <v>1</v>
      </c>
      <c r="EQ179">
        <v>0</v>
      </c>
      <c r="ER179">
        <v>1</v>
      </c>
      <c r="ES179">
        <v>1</v>
      </c>
      <c r="ET179">
        <v>1</v>
      </c>
      <c r="EU179">
        <v>1</v>
      </c>
      <c r="EV179">
        <v>0</v>
      </c>
      <c r="EW179" t="s">
        <v>219</v>
      </c>
      <c r="EX179" t="s">
        <v>219</v>
      </c>
      <c r="EY179" t="s">
        <v>219</v>
      </c>
      <c r="EZ179" t="s">
        <v>219</v>
      </c>
      <c r="FA179" t="s">
        <v>219</v>
      </c>
      <c r="FB179" t="s">
        <v>219</v>
      </c>
      <c r="FC179">
        <v>1</v>
      </c>
      <c r="FD179">
        <v>0</v>
      </c>
      <c r="FE179">
        <v>1</v>
      </c>
      <c r="FF179">
        <v>1</v>
      </c>
      <c r="FG179">
        <v>0</v>
      </c>
      <c r="FH179" t="s">
        <v>219</v>
      </c>
      <c r="FI179" t="s">
        <v>219</v>
      </c>
      <c r="FJ179" t="s">
        <v>219</v>
      </c>
      <c r="FK179" t="s">
        <v>219</v>
      </c>
      <c r="FL179" t="s">
        <v>219</v>
      </c>
      <c r="FM179" t="s">
        <v>219</v>
      </c>
      <c r="FN179">
        <v>0</v>
      </c>
      <c r="FO179">
        <v>0</v>
      </c>
      <c r="FP179" t="s">
        <v>219</v>
      </c>
      <c r="FQ179" t="s">
        <v>219</v>
      </c>
      <c r="FR179" t="s">
        <v>219</v>
      </c>
      <c r="FS179" t="s">
        <v>219</v>
      </c>
      <c r="FT179" t="s">
        <v>219</v>
      </c>
      <c r="FU179" t="s">
        <v>219</v>
      </c>
      <c r="FV179" t="s">
        <v>219</v>
      </c>
      <c r="FW179" t="s">
        <v>219</v>
      </c>
      <c r="FX179" t="s">
        <v>219</v>
      </c>
      <c r="FY179">
        <v>0</v>
      </c>
      <c r="FZ179">
        <v>0</v>
      </c>
      <c r="GA179" t="s">
        <v>219</v>
      </c>
      <c r="GB179" t="s">
        <v>219</v>
      </c>
      <c r="GC179" t="s">
        <v>219</v>
      </c>
      <c r="GD179" t="s">
        <v>219</v>
      </c>
      <c r="GE179" t="s">
        <v>219</v>
      </c>
      <c r="GF179" t="s">
        <v>219</v>
      </c>
      <c r="GG179" t="s">
        <v>219</v>
      </c>
      <c r="GH179" t="s">
        <v>219</v>
      </c>
      <c r="GI179" t="s">
        <v>219</v>
      </c>
      <c r="GJ179" t="s">
        <v>219</v>
      </c>
      <c r="GK179" t="s">
        <v>219</v>
      </c>
      <c r="GL179" t="s">
        <v>219</v>
      </c>
      <c r="GM179" t="s">
        <v>219</v>
      </c>
      <c r="GN179" t="s">
        <v>219</v>
      </c>
      <c r="GO179" t="s">
        <v>219</v>
      </c>
      <c r="GP179" t="s">
        <v>219</v>
      </c>
      <c r="GQ179" t="s">
        <v>219</v>
      </c>
      <c r="GR179" t="s">
        <v>219</v>
      </c>
      <c r="GS179" t="s">
        <v>219</v>
      </c>
      <c r="GT179" t="s">
        <v>219</v>
      </c>
      <c r="GU179" t="s">
        <v>219</v>
      </c>
      <c r="GV179" t="s">
        <v>219</v>
      </c>
      <c r="GW179" t="s">
        <v>219</v>
      </c>
      <c r="GX179" t="s">
        <v>219</v>
      </c>
      <c r="GY179" t="s">
        <v>219</v>
      </c>
      <c r="GZ179" t="s">
        <v>219</v>
      </c>
      <c r="HA179" t="s">
        <v>219</v>
      </c>
      <c r="HB179" t="s">
        <v>219</v>
      </c>
      <c r="HC179" t="s">
        <v>219</v>
      </c>
      <c r="HD179" t="s">
        <v>219</v>
      </c>
      <c r="HE179" t="s">
        <v>219</v>
      </c>
      <c r="HF179" t="s">
        <v>219</v>
      </c>
      <c r="HG179" t="s">
        <v>219</v>
      </c>
      <c r="HH179" t="s">
        <v>219</v>
      </c>
      <c r="HI179" t="s">
        <v>219</v>
      </c>
      <c r="HJ179">
        <v>0</v>
      </c>
    </row>
    <row r="180" spans="1:218">
      <c r="A180" t="s">
        <v>256</v>
      </c>
      <c r="B180" s="1">
        <v>44489</v>
      </c>
      <c r="C180" s="1">
        <v>44866</v>
      </c>
      <c r="D180">
        <v>0</v>
      </c>
      <c r="E180">
        <v>1</v>
      </c>
      <c r="F180">
        <v>0</v>
      </c>
      <c r="G180">
        <v>1</v>
      </c>
      <c r="H180">
        <v>0</v>
      </c>
      <c r="I180">
        <v>0</v>
      </c>
      <c r="J180">
        <v>0</v>
      </c>
      <c r="K180">
        <v>0</v>
      </c>
      <c r="L180">
        <v>0</v>
      </c>
      <c r="M180">
        <v>1</v>
      </c>
      <c r="N180">
        <v>0</v>
      </c>
      <c r="O180">
        <v>1</v>
      </c>
      <c r="P180">
        <v>0</v>
      </c>
      <c r="Q180">
        <v>0</v>
      </c>
      <c r="R180">
        <v>0</v>
      </c>
      <c r="S180">
        <v>0</v>
      </c>
      <c r="T180">
        <v>0</v>
      </c>
      <c r="U180" t="s">
        <v>219</v>
      </c>
      <c r="V180" t="s">
        <v>219</v>
      </c>
      <c r="W180" t="s">
        <v>219</v>
      </c>
      <c r="X180" t="s">
        <v>219</v>
      </c>
      <c r="Y180" t="s">
        <v>219</v>
      </c>
      <c r="Z180" t="s">
        <v>219</v>
      </c>
      <c r="AA180" t="s">
        <v>219</v>
      </c>
      <c r="AB180">
        <v>0</v>
      </c>
      <c r="AC180">
        <v>1</v>
      </c>
      <c r="AD180">
        <v>1</v>
      </c>
      <c r="AE180">
        <v>0</v>
      </c>
      <c r="AF180">
        <v>0</v>
      </c>
      <c r="AG180">
        <v>1</v>
      </c>
      <c r="AH180">
        <v>0</v>
      </c>
      <c r="AI180">
        <v>0</v>
      </c>
      <c r="AJ180">
        <v>0</v>
      </c>
      <c r="AK180">
        <v>0</v>
      </c>
      <c r="AL180">
        <v>1</v>
      </c>
      <c r="AM180">
        <v>1</v>
      </c>
      <c r="AN180">
        <v>1</v>
      </c>
      <c r="AO180">
        <v>0</v>
      </c>
      <c r="AP180">
        <v>0</v>
      </c>
      <c r="AQ180">
        <v>0</v>
      </c>
      <c r="AR180">
        <v>0</v>
      </c>
      <c r="AS180">
        <v>0</v>
      </c>
      <c r="AT180">
        <v>0</v>
      </c>
      <c r="AU180">
        <v>0</v>
      </c>
      <c r="AV180" t="s">
        <v>219</v>
      </c>
      <c r="AW180" t="s">
        <v>219</v>
      </c>
      <c r="AX180">
        <v>0</v>
      </c>
      <c r="AY180" t="s">
        <v>219</v>
      </c>
      <c r="AZ180" t="s">
        <v>219</v>
      </c>
      <c r="BA180" t="s">
        <v>219</v>
      </c>
      <c r="BB180" t="s">
        <v>219</v>
      </c>
      <c r="BC180" t="s">
        <v>219</v>
      </c>
      <c r="BD180" t="s">
        <v>219</v>
      </c>
      <c r="BE180" t="s">
        <v>219</v>
      </c>
      <c r="BF180" t="s">
        <v>219</v>
      </c>
      <c r="BG180" t="s">
        <v>219</v>
      </c>
      <c r="BH180">
        <v>1</v>
      </c>
      <c r="BI180">
        <v>0</v>
      </c>
      <c r="BJ180" t="s">
        <v>219</v>
      </c>
      <c r="BK180" t="s">
        <v>219</v>
      </c>
      <c r="BL180" t="s">
        <v>219</v>
      </c>
      <c r="BM180" t="s">
        <v>219</v>
      </c>
      <c r="BN180" t="s">
        <v>219</v>
      </c>
      <c r="BO180" t="s">
        <v>219</v>
      </c>
      <c r="BP180">
        <v>0</v>
      </c>
      <c r="BQ180">
        <v>1</v>
      </c>
      <c r="BR180">
        <v>1</v>
      </c>
      <c r="BS180">
        <v>1</v>
      </c>
      <c r="BT180">
        <v>0</v>
      </c>
      <c r="BU180">
        <v>0</v>
      </c>
      <c r="BV180">
        <v>0</v>
      </c>
      <c r="BW180">
        <v>0</v>
      </c>
      <c r="BX180">
        <v>0</v>
      </c>
      <c r="BY180">
        <v>1</v>
      </c>
      <c r="BZ180">
        <v>0</v>
      </c>
      <c r="CA180">
        <v>0</v>
      </c>
      <c r="CB180">
        <v>0</v>
      </c>
      <c r="CC180">
        <v>0</v>
      </c>
      <c r="CD180">
        <v>0</v>
      </c>
      <c r="CE180">
        <v>0</v>
      </c>
      <c r="CF180">
        <v>0</v>
      </c>
      <c r="CG180">
        <v>1</v>
      </c>
      <c r="CH180">
        <v>0</v>
      </c>
      <c r="CI180">
        <v>1</v>
      </c>
      <c r="CJ180" t="s">
        <v>219</v>
      </c>
      <c r="CK180" t="s">
        <v>219</v>
      </c>
      <c r="CL180" t="s">
        <v>219</v>
      </c>
      <c r="CM180" t="s">
        <v>219</v>
      </c>
      <c r="CN180" t="s">
        <v>219</v>
      </c>
      <c r="CO180" t="s">
        <v>219</v>
      </c>
      <c r="CP180" t="s">
        <v>219</v>
      </c>
      <c r="CQ180" t="s">
        <v>219</v>
      </c>
      <c r="CR180" t="s">
        <v>219</v>
      </c>
      <c r="CS180" t="s">
        <v>219</v>
      </c>
      <c r="CT180" t="s">
        <v>219</v>
      </c>
      <c r="CU180" t="s">
        <v>219</v>
      </c>
      <c r="CV180" t="s">
        <v>219</v>
      </c>
      <c r="CW180" t="s">
        <v>219</v>
      </c>
      <c r="CX180" t="s">
        <v>219</v>
      </c>
      <c r="CY180">
        <v>0</v>
      </c>
      <c r="CZ180">
        <v>0</v>
      </c>
      <c r="DA180" t="s">
        <v>219</v>
      </c>
      <c r="DB180" t="s">
        <v>219</v>
      </c>
      <c r="DC180" t="s">
        <v>219</v>
      </c>
      <c r="DD180" t="s">
        <v>219</v>
      </c>
      <c r="DE180" t="s">
        <v>219</v>
      </c>
      <c r="DF180" t="s">
        <v>219</v>
      </c>
      <c r="DG180" t="s">
        <v>219</v>
      </c>
      <c r="DH180">
        <v>0</v>
      </c>
      <c r="DI180">
        <v>0</v>
      </c>
      <c r="DJ180" t="s">
        <v>219</v>
      </c>
      <c r="DK180" t="s">
        <v>219</v>
      </c>
      <c r="DL180" t="s">
        <v>219</v>
      </c>
      <c r="DM180" t="s">
        <v>219</v>
      </c>
      <c r="DN180" t="s">
        <v>219</v>
      </c>
      <c r="DO180" t="s">
        <v>219</v>
      </c>
      <c r="DP180" t="s">
        <v>219</v>
      </c>
      <c r="DQ180" t="s">
        <v>219</v>
      </c>
      <c r="DR180" t="s">
        <v>219</v>
      </c>
      <c r="DS180">
        <v>0</v>
      </c>
      <c r="DT180">
        <v>0</v>
      </c>
      <c r="DU180" t="s">
        <v>219</v>
      </c>
      <c r="DV180" t="s">
        <v>219</v>
      </c>
      <c r="DW180" t="s">
        <v>219</v>
      </c>
      <c r="DX180" t="s">
        <v>219</v>
      </c>
      <c r="DY180" t="s">
        <v>219</v>
      </c>
      <c r="DZ180" t="s">
        <v>219</v>
      </c>
      <c r="EA180" t="s">
        <v>219</v>
      </c>
      <c r="EB180" t="s">
        <v>219</v>
      </c>
      <c r="EC180" t="s">
        <v>219</v>
      </c>
      <c r="ED180">
        <v>0</v>
      </c>
      <c r="EE180" t="s">
        <v>219</v>
      </c>
      <c r="EF180" t="s">
        <v>219</v>
      </c>
      <c r="EG180" t="s">
        <v>219</v>
      </c>
      <c r="EH180" t="s">
        <v>219</v>
      </c>
      <c r="EI180" t="s">
        <v>219</v>
      </c>
      <c r="EJ180">
        <v>0</v>
      </c>
      <c r="EK180" t="s">
        <v>219</v>
      </c>
      <c r="EL180" t="s">
        <v>219</v>
      </c>
      <c r="EM180" t="s">
        <v>219</v>
      </c>
      <c r="EN180" t="s">
        <v>219</v>
      </c>
      <c r="EO180" t="s">
        <v>219</v>
      </c>
      <c r="EP180">
        <v>1</v>
      </c>
      <c r="EQ180">
        <v>0</v>
      </c>
      <c r="ER180">
        <v>1</v>
      </c>
      <c r="ES180">
        <v>1</v>
      </c>
      <c r="ET180">
        <v>1</v>
      </c>
      <c r="EU180">
        <v>1</v>
      </c>
      <c r="EV180">
        <v>0</v>
      </c>
      <c r="EW180" t="s">
        <v>219</v>
      </c>
      <c r="EX180" t="s">
        <v>219</v>
      </c>
      <c r="EY180" t="s">
        <v>219</v>
      </c>
      <c r="EZ180" t="s">
        <v>219</v>
      </c>
      <c r="FA180" t="s">
        <v>219</v>
      </c>
      <c r="FB180" t="s">
        <v>219</v>
      </c>
      <c r="FC180">
        <v>1</v>
      </c>
      <c r="FD180">
        <v>0</v>
      </c>
      <c r="FE180">
        <v>1</v>
      </c>
      <c r="FF180">
        <v>1</v>
      </c>
      <c r="FG180">
        <v>0</v>
      </c>
      <c r="FH180" t="s">
        <v>219</v>
      </c>
      <c r="FI180" t="s">
        <v>219</v>
      </c>
      <c r="FJ180" t="s">
        <v>219</v>
      </c>
      <c r="FK180" t="s">
        <v>219</v>
      </c>
      <c r="FL180" t="s">
        <v>219</v>
      </c>
      <c r="FM180" t="s">
        <v>219</v>
      </c>
      <c r="FN180">
        <v>0</v>
      </c>
      <c r="FO180">
        <v>0</v>
      </c>
      <c r="FP180" t="s">
        <v>219</v>
      </c>
      <c r="FQ180" t="s">
        <v>219</v>
      </c>
      <c r="FR180" t="s">
        <v>219</v>
      </c>
      <c r="FS180" t="s">
        <v>219</v>
      </c>
      <c r="FT180" t="s">
        <v>219</v>
      </c>
      <c r="FU180" t="s">
        <v>219</v>
      </c>
      <c r="FV180" t="s">
        <v>219</v>
      </c>
      <c r="FW180" t="s">
        <v>219</v>
      </c>
      <c r="FX180" t="s">
        <v>219</v>
      </c>
      <c r="FY180">
        <v>0</v>
      </c>
      <c r="FZ180">
        <v>0</v>
      </c>
      <c r="GA180" t="s">
        <v>219</v>
      </c>
      <c r="GB180" t="s">
        <v>219</v>
      </c>
      <c r="GC180" t="s">
        <v>219</v>
      </c>
      <c r="GD180" t="s">
        <v>219</v>
      </c>
      <c r="GE180" t="s">
        <v>219</v>
      </c>
      <c r="GF180" t="s">
        <v>219</v>
      </c>
      <c r="GG180" t="s">
        <v>219</v>
      </c>
      <c r="GH180" t="s">
        <v>219</v>
      </c>
      <c r="GI180" t="s">
        <v>219</v>
      </c>
      <c r="GJ180" t="s">
        <v>219</v>
      </c>
      <c r="GK180" t="s">
        <v>219</v>
      </c>
      <c r="GL180" t="s">
        <v>219</v>
      </c>
      <c r="GM180" t="s">
        <v>219</v>
      </c>
      <c r="GN180" t="s">
        <v>219</v>
      </c>
      <c r="GO180" t="s">
        <v>219</v>
      </c>
      <c r="GP180" t="s">
        <v>219</v>
      </c>
      <c r="GQ180" t="s">
        <v>219</v>
      </c>
      <c r="GR180" t="s">
        <v>219</v>
      </c>
      <c r="GS180" t="s">
        <v>219</v>
      </c>
      <c r="GT180" t="s">
        <v>219</v>
      </c>
      <c r="GU180" t="s">
        <v>219</v>
      </c>
      <c r="GV180" t="s">
        <v>219</v>
      </c>
      <c r="GW180" t="s">
        <v>219</v>
      </c>
      <c r="GX180" t="s">
        <v>219</v>
      </c>
      <c r="GY180" t="s">
        <v>219</v>
      </c>
      <c r="GZ180" t="s">
        <v>219</v>
      </c>
      <c r="HA180" t="s">
        <v>219</v>
      </c>
      <c r="HB180" t="s">
        <v>219</v>
      </c>
      <c r="HC180" t="s">
        <v>219</v>
      </c>
      <c r="HD180" t="s">
        <v>219</v>
      </c>
      <c r="HE180" t="s">
        <v>219</v>
      </c>
      <c r="HF180" t="s">
        <v>219</v>
      </c>
      <c r="HG180" t="s">
        <v>219</v>
      </c>
      <c r="HH180" t="s">
        <v>219</v>
      </c>
      <c r="HI180" t="s">
        <v>219</v>
      </c>
      <c r="HJ180">
        <v>0</v>
      </c>
    </row>
    <row r="181" spans="1:218">
      <c r="A181" t="s">
        <v>257</v>
      </c>
      <c r="B181" s="1">
        <v>43678</v>
      </c>
      <c r="C181" s="1">
        <v>44866</v>
      </c>
      <c r="D181">
        <v>0</v>
      </c>
      <c r="E181">
        <v>1</v>
      </c>
      <c r="F181">
        <v>0</v>
      </c>
      <c r="G181">
        <v>0</v>
      </c>
      <c r="H181">
        <v>1</v>
      </c>
      <c r="I181">
        <v>0</v>
      </c>
      <c r="J181">
        <v>0</v>
      </c>
      <c r="K181">
        <v>0</v>
      </c>
      <c r="L181">
        <v>0</v>
      </c>
      <c r="M181">
        <v>0</v>
      </c>
      <c r="N181">
        <v>0</v>
      </c>
      <c r="O181">
        <v>1</v>
      </c>
      <c r="P181">
        <v>0</v>
      </c>
      <c r="Q181">
        <v>0</v>
      </c>
      <c r="R181">
        <v>0</v>
      </c>
      <c r="S181">
        <v>0</v>
      </c>
      <c r="T181">
        <v>0</v>
      </c>
      <c r="U181" t="s">
        <v>219</v>
      </c>
      <c r="V181" t="s">
        <v>219</v>
      </c>
      <c r="W181" t="s">
        <v>219</v>
      </c>
      <c r="X181" t="s">
        <v>219</v>
      </c>
      <c r="Y181" t="s">
        <v>219</v>
      </c>
      <c r="Z181" t="s">
        <v>219</v>
      </c>
      <c r="AA181" t="s">
        <v>219</v>
      </c>
      <c r="AB181">
        <v>0</v>
      </c>
      <c r="AC181">
        <v>1</v>
      </c>
      <c r="AD181">
        <v>1</v>
      </c>
      <c r="AE181">
        <v>1</v>
      </c>
      <c r="AF181">
        <v>1</v>
      </c>
      <c r="AG181">
        <v>1</v>
      </c>
      <c r="AH181">
        <v>1</v>
      </c>
      <c r="AI181">
        <v>1</v>
      </c>
      <c r="AJ181">
        <v>1</v>
      </c>
      <c r="AK181">
        <v>0</v>
      </c>
      <c r="AL181">
        <v>1</v>
      </c>
      <c r="AM181">
        <v>1</v>
      </c>
      <c r="AN181">
        <v>1</v>
      </c>
      <c r="AO181">
        <v>0</v>
      </c>
      <c r="AP181">
        <v>0</v>
      </c>
      <c r="AQ181">
        <v>0</v>
      </c>
      <c r="AR181">
        <v>0</v>
      </c>
      <c r="AS181">
        <v>0</v>
      </c>
      <c r="AT181">
        <v>0</v>
      </c>
      <c r="AU181">
        <v>0</v>
      </c>
      <c r="AV181" t="s">
        <v>219</v>
      </c>
      <c r="AW181" t="s">
        <v>219</v>
      </c>
      <c r="AX181">
        <v>0</v>
      </c>
      <c r="AY181" t="s">
        <v>219</v>
      </c>
      <c r="AZ181" t="s">
        <v>219</v>
      </c>
      <c r="BA181" t="s">
        <v>219</v>
      </c>
      <c r="BB181" t="s">
        <v>219</v>
      </c>
      <c r="BC181" t="s">
        <v>219</v>
      </c>
      <c r="BD181" t="s">
        <v>219</v>
      </c>
      <c r="BE181" t="s">
        <v>219</v>
      </c>
      <c r="BF181" t="s">
        <v>219</v>
      </c>
      <c r="BG181" t="s">
        <v>219</v>
      </c>
      <c r="BH181">
        <v>0</v>
      </c>
      <c r="BI181">
        <v>0</v>
      </c>
      <c r="BJ181" t="s">
        <v>219</v>
      </c>
      <c r="BK181" t="s">
        <v>219</v>
      </c>
      <c r="BL181" t="s">
        <v>219</v>
      </c>
      <c r="BM181" t="s">
        <v>219</v>
      </c>
      <c r="BN181" t="s">
        <v>219</v>
      </c>
      <c r="BO181" t="s">
        <v>219</v>
      </c>
      <c r="BP181">
        <v>0</v>
      </c>
      <c r="BQ181">
        <v>0</v>
      </c>
      <c r="BR181" t="s">
        <v>219</v>
      </c>
      <c r="BS181" t="s">
        <v>219</v>
      </c>
      <c r="BT181" t="s">
        <v>219</v>
      </c>
      <c r="BU181" t="s">
        <v>219</v>
      </c>
      <c r="BV181" t="s">
        <v>219</v>
      </c>
      <c r="BW181" t="s">
        <v>219</v>
      </c>
      <c r="BX181" t="s">
        <v>219</v>
      </c>
      <c r="BY181" t="s">
        <v>219</v>
      </c>
      <c r="BZ181" t="s">
        <v>219</v>
      </c>
      <c r="CA181" t="s">
        <v>219</v>
      </c>
      <c r="CB181" t="s">
        <v>219</v>
      </c>
      <c r="CC181" t="s">
        <v>219</v>
      </c>
      <c r="CD181" t="s">
        <v>219</v>
      </c>
      <c r="CE181" t="s">
        <v>219</v>
      </c>
      <c r="CF181" t="s">
        <v>219</v>
      </c>
      <c r="CG181" t="s">
        <v>219</v>
      </c>
      <c r="CH181" t="s">
        <v>219</v>
      </c>
      <c r="CI181" t="s">
        <v>219</v>
      </c>
      <c r="CJ181" t="s">
        <v>219</v>
      </c>
      <c r="CK181" t="s">
        <v>219</v>
      </c>
      <c r="CL181" t="s">
        <v>219</v>
      </c>
      <c r="CM181" t="s">
        <v>219</v>
      </c>
      <c r="CN181" t="s">
        <v>219</v>
      </c>
      <c r="CO181" t="s">
        <v>219</v>
      </c>
      <c r="CP181" t="s">
        <v>219</v>
      </c>
      <c r="CQ181" t="s">
        <v>219</v>
      </c>
      <c r="CR181" t="s">
        <v>219</v>
      </c>
      <c r="CS181" t="s">
        <v>219</v>
      </c>
      <c r="CT181" t="s">
        <v>219</v>
      </c>
      <c r="CU181" t="s">
        <v>219</v>
      </c>
      <c r="CV181" t="s">
        <v>219</v>
      </c>
      <c r="CW181" t="s">
        <v>219</v>
      </c>
      <c r="CX181" t="s">
        <v>219</v>
      </c>
      <c r="CY181">
        <v>0</v>
      </c>
      <c r="CZ181">
        <v>1</v>
      </c>
      <c r="DA181">
        <v>1</v>
      </c>
      <c r="DB181">
        <v>1</v>
      </c>
      <c r="DC181">
        <v>1</v>
      </c>
      <c r="DD181">
        <v>1</v>
      </c>
      <c r="DE181">
        <v>1</v>
      </c>
      <c r="DF181">
        <v>1</v>
      </c>
      <c r="DG181">
        <v>1</v>
      </c>
      <c r="DH181">
        <v>0</v>
      </c>
      <c r="DI181">
        <v>0</v>
      </c>
      <c r="DJ181" t="s">
        <v>219</v>
      </c>
      <c r="DK181" t="s">
        <v>219</v>
      </c>
      <c r="DL181" t="s">
        <v>219</v>
      </c>
      <c r="DM181" t="s">
        <v>219</v>
      </c>
      <c r="DN181" t="s">
        <v>219</v>
      </c>
      <c r="DO181" t="s">
        <v>219</v>
      </c>
      <c r="DP181" t="s">
        <v>219</v>
      </c>
      <c r="DQ181" t="s">
        <v>219</v>
      </c>
      <c r="DR181" t="s">
        <v>219</v>
      </c>
      <c r="DS181">
        <v>0</v>
      </c>
      <c r="DT181">
        <v>0</v>
      </c>
      <c r="DU181" t="s">
        <v>219</v>
      </c>
      <c r="DV181" t="s">
        <v>219</v>
      </c>
      <c r="DW181" t="s">
        <v>219</v>
      </c>
      <c r="DX181" t="s">
        <v>219</v>
      </c>
      <c r="DY181" t="s">
        <v>219</v>
      </c>
      <c r="DZ181" t="s">
        <v>219</v>
      </c>
      <c r="EA181" t="s">
        <v>219</v>
      </c>
      <c r="EB181" t="s">
        <v>219</v>
      </c>
      <c r="EC181" t="s">
        <v>219</v>
      </c>
      <c r="ED181">
        <v>0</v>
      </c>
      <c r="EE181" t="s">
        <v>219</v>
      </c>
      <c r="EF181" t="s">
        <v>219</v>
      </c>
      <c r="EG181" t="s">
        <v>219</v>
      </c>
      <c r="EH181" t="s">
        <v>219</v>
      </c>
      <c r="EI181" t="s">
        <v>219</v>
      </c>
      <c r="EJ181">
        <v>0</v>
      </c>
      <c r="EK181" t="s">
        <v>219</v>
      </c>
      <c r="EL181" t="s">
        <v>219</v>
      </c>
      <c r="EM181" t="s">
        <v>219</v>
      </c>
      <c r="EN181" t="s">
        <v>219</v>
      </c>
      <c r="EO181" t="s">
        <v>219</v>
      </c>
      <c r="EP181">
        <v>0</v>
      </c>
      <c r="EQ181" t="s">
        <v>219</v>
      </c>
      <c r="ER181" t="s">
        <v>219</v>
      </c>
      <c r="ES181" t="s">
        <v>219</v>
      </c>
      <c r="ET181" t="s">
        <v>219</v>
      </c>
      <c r="EU181" t="s">
        <v>219</v>
      </c>
      <c r="EV181">
        <v>0</v>
      </c>
      <c r="EW181" t="s">
        <v>219</v>
      </c>
      <c r="EX181" t="s">
        <v>219</v>
      </c>
      <c r="EY181" t="s">
        <v>219</v>
      </c>
      <c r="EZ181" t="s">
        <v>219</v>
      </c>
      <c r="FA181" t="s">
        <v>219</v>
      </c>
      <c r="FB181" t="s">
        <v>219</v>
      </c>
      <c r="FC181">
        <v>1</v>
      </c>
      <c r="FD181">
        <v>0</v>
      </c>
      <c r="FE181">
        <v>1</v>
      </c>
      <c r="FF181">
        <v>1</v>
      </c>
      <c r="FG181">
        <v>0</v>
      </c>
      <c r="FH181" t="s">
        <v>219</v>
      </c>
      <c r="FI181" t="s">
        <v>219</v>
      </c>
      <c r="FJ181" t="s">
        <v>219</v>
      </c>
      <c r="FK181" t="s">
        <v>219</v>
      </c>
      <c r="FL181" t="s">
        <v>219</v>
      </c>
      <c r="FM181" t="s">
        <v>219</v>
      </c>
      <c r="FN181">
        <v>0</v>
      </c>
      <c r="FO181">
        <v>0</v>
      </c>
      <c r="FP181" t="s">
        <v>219</v>
      </c>
      <c r="FQ181" t="s">
        <v>219</v>
      </c>
      <c r="FR181" t="s">
        <v>219</v>
      </c>
      <c r="FS181" t="s">
        <v>219</v>
      </c>
      <c r="FT181" t="s">
        <v>219</v>
      </c>
      <c r="FU181" t="s">
        <v>219</v>
      </c>
      <c r="FV181" t="s">
        <v>219</v>
      </c>
      <c r="FW181" t="s">
        <v>219</v>
      </c>
      <c r="FX181" t="s">
        <v>219</v>
      </c>
      <c r="FY181">
        <v>0</v>
      </c>
      <c r="FZ181">
        <v>0</v>
      </c>
      <c r="GA181" t="s">
        <v>219</v>
      </c>
      <c r="GB181" t="s">
        <v>219</v>
      </c>
      <c r="GC181" t="s">
        <v>219</v>
      </c>
      <c r="GD181" t="s">
        <v>219</v>
      </c>
      <c r="GE181" t="s">
        <v>219</v>
      </c>
      <c r="GF181" t="s">
        <v>219</v>
      </c>
      <c r="GG181" t="s">
        <v>219</v>
      </c>
      <c r="GH181" t="s">
        <v>219</v>
      </c>
      <c r="GI181" t="s">
        <v>219</v>
      </c>
      <c r="GJ181" t="s">
        <v>219</v>
      </c>
      <c r="GK181" t="s">
        <v>219</v>
      </c>
      <c r="GL181" t="s">
        <v>219</v>
      </c>
      <c r="GM181" t="s">
        <v>219</v>
      </c>
      <c r="GN181" t="s">
        <v>219</v>
      </c>
      <c r="GO181" t="s">
        <v>219</v>
      </c>
      <c r="GP181" t="s">
        <v>219</v>
      </c>
      <c r="GQ181" t="s">
        <v>219</v>
      </c>
      <c r="GR181" t="s">
        <v>219</v>
      </c>
      <c r="GS181" t="s">
        <v>219</v>
      </c>
      <c r="GT181" t="s">
        <v>219</v>
      </c>
      <c r="GU181" t="s">
        <v>219</v>
      </c>
      <c r="GV181" t="s">
        <v>219</v>
      </c>
      <c r="GW181" t="s">
        <v>219</v>
      </c>
      <c r="GX181" t="s">
        <v>219</v>
      </c>
      <c r="GY181" t="s">
        <v>219</v>
      </c>
      <c r="GZ181" t="s">
        <v>219</v>
      </c>
      <c r="HA181" t="s">
        <v>219</v>
      </c>
      <c r="HB181" t="s">
        <v>219</v>
      </c>
      <c r="HC181" t="s">
        <v>219</v>
      </c>
      <c r="HD181" t="s">
        <v>219</v>
      </c>
      <c r="HE181" t="s">
        <v>219</v>
      </c>
      <c r="HF181" t="s">
        <v>219</v>
      </c>
      <c r="HG181" t="s">
        <v>219</v>
      </c>
      <c r="HH181" t="s">
        <v>219</v>
      </c>
      <c r="HI181" t="s">
        <v>219</v>
      </c>
      <c r="HJ181">
        <v>0</v>
      </c>
    </row>
    <row r="182" spans="1:218">
      <c r="A182" t="s">
        <v>258</v>
      </c>
      <c r="B182" s="1">
        <v>43678</v>
      </c>
      <c r="C182" s="1">
        <v>44332</v>
      </c>
      <c r="D182">
        <v>0</v>
      </c>
      <c r="E182">
        <v>1</v>
      </c>
      <c r="F182">
        <v>0</v>
      </c>
      <c r="G182">
        <v>1</v>
      </c>
      <c r="H182">
        <v>1</v>
      </c>
      <c r="I182">
        <v>1</v>
      </c>
      <c r="J182">
        <v>0</v>
      </c>
      <c r="K182">
        <v>0</v>
      </c>
      <c r="L182">
        <v>0</v>
      </c>
      <c r="M182">
        <v>1</v>
      </c>
      <c r="N182">
        <v>1</v>
      </c>
      <c r="O182">
        <v>0</v>
      </c>
      <c r="P182">
        <v>0</v>
      </c>
      <c r="Q182">
        <v>0</v>
      </c>
      <c r="R182">
        <v>0</v>
      </c>
      <c r="S182">
        <v>0</v>
      </c>
      <c r="T182">
        <v>0</v>
      </c>
      <c r="U182" t="s">
        <v>219</v>
      </c>
      <c r="V182" t="s">
        <v>219</v>
      </c>
      <c r="W182" t="s">
        <v>219</v>
      </c>
      <c r="X182" t="s">
        <v>219</v>
      </c>
      <c r="Y182" t="s">
        <v>219</v>
      </c>
      <c r="Z182" t="s">
        <v>219</v>
      </c>
      <c r="AA182" t="s">
        <v>219</v>
      </c>
      <c r="AB182">
        <v>0</v>
      </c>
      <c r="AC182">
        <v>1</v>
      </c>
      <c r="AD182">
        <v>1</v>
      </c>
      <c r="AE182">
        <v>0</v>
      </c>
      <c r="AF182">
        <v>1</v>
      </c>
      <c r="AG182">
        <v>1</v>
      </c>
      <c r="AH182">
        <v>0</v>
      </c>
      <c r="AI182">
        <v>0</v>
      </c>
      <c r="AJ182">
        <v>0</v>
      </c>
      <c r="AK182">
        <v>1</v>
      </c>
      <c r="AL182">
        <v>1</v>
      </c>
      <c r="AM182">
        <v>1</v>
      </c>
      <c r="AN182">
        <v>1</v>
      </c>
      <c r="AO182">
        <v>0</v>
      </c>
      <c r="AP182">
        <v>0</v>
      </c>
      <c r="AQ182">
        <v>0</v>
      </c>
      <c r="AR182">
        <v>0</v>
      </c>
      <c r="AS182">
        <v>0</v>
      </c>
      <c r="AT182">
        <v>0</v>
      </c>
      <c r="AU182">
        <v>0</v>
      </c>
      <c r="AV182" t="s">
        <v>219</v>
      </c>
      <c r="AW182" t="s">
        <v>219</v>
      </c>
      <c r="AX182">
        <v>0</v>
      </c>
      <c r="AY182" t="s">
        <v>219</v>
      </c>
      <c r="AZ182" t="s">
        <v>219</v>
      </c>
      <c r="BA182" t="s">
        <v>219</v>
      </c>
      <c r="BB182" t="s">
        <v>219</v>
      </c>
      <c r="BC182" t="s">
        <v>219</v>
      </c>
      <c r="BD182" t="s">
        <v>219</v>
      </c>
      <c r="BE182" t="s">
        <v>219</v>
      </c>
      <c r="BF182" t="s">
        <v>219</v>
      </c>
      <c r="BG182" t="s">
        <v>219</v>
      </c>
      <c r="BH182">
        <v>0</v>
      </c>
      <c r="BI182">
        <v>0</v>
      </c>
      <c r="BJ182" t="s">
        <v>219</v>
      </c>
      <c r="BK182" t="s">
        <v>219</v>
      </c>
      <c r="BL182" t="s">
        <v>219</v>
      </c>
      <c r="BM182" t="s">
        <v>219</v>
      </c>
      <c r="BN182" t="s">
        <v>219</v>
      </c>
      <c r="BO182" t="s">
        <v>219</v>
      </c>
      <c r="BP182">
        <v>0</v>
      </c>
      <c r="BQ182">
        <v>1</v>
      </c>
      <c r="BR182">
        <v>0</v>
      </c>
      <c r="BS182" t="s">
        <v>219</v>
      </c>
      <c r="BT182" t="s">
        <v>219</v>
      </c>
      <c r="BU182" t="s">
        <v>219</v>
      </c>
      <c r="BV182" t="s">
        <v>219</v>
      </c>
      <c r="BW182" t="s">
        <v>219</v>
      </c>
      <c r="BX182" t="s">
        <v>219</v>
      </c>
      <c r="BY182" t="s">
        <v>219</v>
      </c>
      <c r="BZ182" t="s">
        <v>219</v>
      </c>
      <c r="CA182" t="s">
        <v>219</v>
      </c>
      <c r="CB182" t="s">
        <v>219</v>
      </c>
      <c r="CC182" t="s">
        <v>219</v>
      </c>
      <c r="CD182" t="s">
        <v>219</v>
      </c>
      <c r="CE182" t="s">
        <v>219</v>
      </c>
      <c r="CF182" t="s">
        <v>219</v>
      </c>
      <c r="CG182" t="s">
        <v>219</v>
      </c>
      <c r="CH182" t="s">
        <v>219</v>
      </c>
      <c r="CI182">
        <v>0</v>
      </c>
      <c r="CJ182">
        <v>0</v>
      </c>
      <c r="CK182">
        <v>0</v>
      </c>
      <c r="CL182">
        <v>0</v>
      </c>
      <c r="CM182">
        <v>0</v>
      </c>
      <c r="CN182">
        <v>0</v>
      </c>
      <c r="CO182">
        <v>1</v>
      </c>
      <c r="CP182">
        <v>0</v>
      </c>
      <c r="CQ182">
        <v>1</v>
      </c>
      <c r="CR182">
        <v>0</v>
      </c>
      <c r="CS182">
        <v>1</v>
      </c>
      <c r="CT182">
        <v>1</v>
      </c>
      <c r="CU182">
        <v>0</v>
      </c>
      <c r="CV182">
        <v>1</v>
      </c>
      <c r="CW182">
        <v>0</v>
      </c>
      <c r="CX182">
        <v>1</v>
      </c>
      <c r="CY182">
        <v>0</v>
      </c>
      <c r="CZ182">
        <v>1</v>
      </c>
      <c r="DA182">
        <v>1</v>
      </c>
      <c r="DB182">
        <v>1</v>
      </c>
      <c r="DC182">
        <v>1</v>
      </c>
      <c r="DD182">
        <v>1</v>
      </c>
      <c r="DE182">
        <v>0</v>
      </c>
      <c r="DF182">
        <v>1</v>
      </c>
      <c r="DG182">
        <v>1</v>
      </c>
      <c r="DH182">
        <v>0</v>
      </c>
      <c r="DI182">
        <v>1</v>
      </c>
      <c r="DJ182">
        <v>0</v>
      </c>
      <c r="DK182">
        <v>1</v>
      </c>
      <c r="DL182">
        <v>1</v>
      </c>
      <c r="DM182">
        <v>0</v>
      </c>
      <c r="DN182">
        <v>0</v>
      </c>
      <c r="DO182">
        <v>1</v>
      </c>
      <c r="DP182">
        <v>0</v>
      </c>
      <c r="DQ182">
        <v>0</v>
      </c>
      <c r="DR182">
        <v>0</v>
      </c>
      <c r="DS182">
        <v>0</v>
      </c>
      <c r="DT182">
        <v>0</v>
      </c>
      <c r="DU182" t="s">
        <v>219</v>
      </c>
      <c r="DV182" t="s">
        <v>219</v>
      </c>
      <c r="DW182" t="s">
        <v>219</v>
      </c>
      <c r="DX182" t="s">
        <v>219</v>
      </c>
      <c r="DY182" t="s">
        <v>219</v>
      </c>
      <c r="DZ182" t="s">
        <v>219</v>
      </c>
      <c r="EA182" t="s">
        <v>219</v>
      </c>
      <c r="EB182" t="s">
        <v>219</v>
      </c>
      <c r="EC182" t="s">
        <v>219</v>
      </c>
      <c r="ED182">
        <v>0</v>
      </c>
      <c r="EE182" t="s">
        <v>219</v>
      </c>
      <c r="EF182" t="s">
        <v>219</v>
      </c>
      <c r="EG182" t="s">
        <v>219</v>
      </c>
      <c r="EH182" t="s">
        <v>219</v>
      </c>
      <c r="EI182" t="s">
        <v>219</v>
      </c>
      <c r="EJ182">
        <v>0</v>
      </c>
      <c r="EK182" t="s">
        <v>219</v>
      </c>
      <c r="EL182" t="s">
        <v>219</v>
      </c>
      <c r="EM182" t="s">
        <v>219</v>
      </c>
      <c r="EN182" t="s">
        <v>219</v>
      </c>
      <c r="EO182" t="s">
        <v>219</v>
      </c>
      <c r="EP182">
        <v>1</v>
      </c>
      <c r="EQ182">
        <v>0</v>
      </c>
      <c r="ER182">
        <v>1</v>
      </c>
      <c r="ES182">
        <v>0</v>
      </c>
      <c r="ET182">
        <v>1</v>
      </c>
      <c r="EU182">
        <v>1</v>
      </c>
      <c r="EV182">
        <v>1</v>
      </c>
      <c r="EW182">
        <v>1</v>
      </c>
      <c r="EX182">
        <v>1</v>
      </c>
      <c r="EY182">
        <v>0</v>
      </c>
      <c r="EZ182">
        <v>0</v>
      </c>
      <c r="FA182">
        <v>1</v>
      </c>
      <c r="FB182">
        <v>0</v>
      </c>
      <c r="FC182">
        <v>0</v>
      </c>
      <c r="FD182" t="s">
        <v>219</v>
      </c>
      <c r="FE182" t="s">
        <v>219</v>
      </c>
      <c r="FF182" t="s">
        <v>219</v>
      </c>
      <c r="FG182">
        <v>0</v>
      </c>
      <c r="FH182" t="s">
        <v>219</v>
      </c>
      <c r="FI182" t="s">
        <v>219</v>
      </c>
      <c r="FJ182" t="s">
        <v>219</v>
      </c>
      <c r="FK182" t="s">
        <v>219</v>
      </c>
      <c r="FL182" t="s">
        <v>219</v>
      </c>
      <c r="FM182" t="s">
        <v>219</v>
      </c>
      <c r="FN182">
        <v>0</v>
      </c>
      <c r="FO182">
        <v>0</v>
      </c>
      <c r="FP182" t="s">
        <v>219</v>
      </c>
      <c r="FQ182" t="s">
        <v>219</v>
      </c>
      <c r="FR182" t="s">
        <v>219</v>
      </c>
      <c r="FS182" t="s">
        <v>219</v>
      </c>
      <c r="FT182" t="s">
        <v>219</v>
      </c>
      <c r="FU182" t="s">
        <v>219</v>
      </c>
      <c r="FV182" t="s">
        <v>219</v>
      </c>
      <c r="FW182" t="s">
        <v>219</v>
      </c>
      <c r="FX182" t="s">
        <v>219</v>
      </c>
      <c r="FY182">
        <v>0</v>
      </c>
      <c r="FZ182">
        <v>0</v>
      </c>
      <c r="GA182" t="s">
        <v>219</v>
      </c>
      <c r="GB182" t="s">
        <v>219</v>
      </c>
      <c r="GC182" t="s">
        <v>219</v>
      </c>
      <c r="GD182" t="s">
        <v>219</v>
      </c>
      <c r="GE182" t="s">
        <v>219</v>
      </c>
      <c r="GF182" t="s">
        <v>219</v>
      </c>
      <c r="GG182" t="s">
        <v>219</v>
      </c>
      <c r="GH182" t="s">
        <v>219</v>
      </c>
      <c r="GI182" t="s">
        <v>219</v>
      </c>
      <c r="GJ182" t="s">
        <v>219</v>
      </c>
      <c r="GK182" t="s">
        <v>219</v>
      </c>
      <c r="GL182" t="s">
        <v>219</v>
      </c>
      <c r="GM182" t="s">
        <v>219</v>
      </c>
      <c r="GN182" t="s">
        <v>219</v>
      </c>
      <c r="GO182" t="s">
        <v>219</v>
      </c>
      <c r="GP182" t="s">
        <v>219</v>
      </c>
      <c r="GQ182" t="s">
        <v>219</v>
      </c>
      <c r="GR182" t="s">
        <v>219</v>
      </c>
      <c r="GS182" t="s">
        <v>219</v>
      </c>
      <c r="GT182" t="s">
        <v>219</v>
      </c>
      <c r="GU182" t="s">
        <v>219</v>
      </c>
      <c r="GV182" t="s">
        <v>219</v>
      </c>
      <c r="GW182" t="s">
        <v>219</v>
      </c>
      <c r="GX182" t="s">
        <v>219</v>
      </c>
      <c r="GY182" t="s">
        <v>219</v>
      </c>
      <c r="GZ182" t="s">
        <v>219</v>
      </c>
      <c r="HA182" t="s">
        <v>219</v>
      </c>
      <c r="HB182" t="s">
        <v>219</v>
      </c>
      <c r="HC182" t="s">
        <v>219</v>
      </c>
      <c r="HD182" t="s">
        <v>219</v>
      </c>
      <c r="HE182" t="s">
        <v>219</v>
      </c>
      <c r="HF182" t="s">
        <v>219</v>
      </c>
      <c r="HG182" t="s">
        <v>219</v>
      </c>
      <c r="HH182" t="s">
        <v>219</v>
      </c>
      <c r="HI182" t="s">
        <v>219</v>
      </c>
      <c r="HJ182">
        <v>0</v>
      </c>
    </row>
    <row r="183" spans="1:218">
      <c r="A183" t="s">
        <v>258</v>
      </c>
      <c r="B183" s="1">
        <v>44333</v>
      </c>
      <c r="C183" s="1">
        <v>44696</v>
      </c>
      <c r="D183">
        <v>0</v>
      </c>
      <c r="E183">
        <v>1</v>
      </c>
      <c r="F183">
        <v>0</v>
      </c>
      <c r="G183">
        <v>1</v>
      </c>
      <c r="H183">
        <v>1</v>
      </c>
      <c r="I183">
        <v>1</v>
      </c>
      <c r="J183">
        <v>0</v>
      </c>
      <c r="K183">
        <v>0</v>
      </c>
      <c r="L183">
        <v>0</v>
      </c>
      <c r="M183">
        <v>1</v>
      </c>
      <c r="N183">
        <v>1</v>
      </c>
      <c r="O183">
        <v>0</v>
      </c>
      <c r="P183">
        <v>0</v>
      </c>
      <c r="Q183">
        <v>0</v>
      </c>
      <c r="R183">
        <v>0</v>
      </c>
      <c r="S183">
        <v>0</v>
      </c>
      <c r="T183">
        <v>0</v>
      </c>
      <c r="U183" t="s">
        <v>219</v>
      </c>
      <c r="V183" t="s">
        <v>219</v>
      </c>
      <c r="W183" t="s">
        <v>219</v>
      </c>
      <c r="X183" t="s">
        <v>219</v>
      </c>
      <c r="Y183" t="s">
        <v>219</v>
      </c>
      <c r="Z183" t="s">
        <v>219</v>
      </c>
      <c r="AA183" t="s">
        <v>219</v>
      </c>
      <c r="AB183">
        <v>0</v>
      </c>
      <c r="AC183">
        <v>1</v>
      </c>
      <c r="AD183">
        <v>1</v>
      </c>
      <c r="AE183">
        <v>0</v>
      </c>
      <c r="AF183">
        <v>1</v>
      </c>
      <c r="AG183">
        <v>1</v>
      </c>
      <c r="AH183">
        <v>0</v>
      </c>
      <c r="AI183">
        <v>0</v>
      </c>
      <c r="AJ183">
        <v>0</v>
      </c>
      <c r="AK183">
        <v>1</v>
      </c>
      <c r="AL183">
        <v>1</v>
      </c>
      <c r="AM183">
        <v>1</v>
      </c>
      <c r="AN183">
        <v>1</v>
      </c>
      <c r="AO183">
        <v>0</v>
      </c>
      <c r="AP183">
        <v>0</v>
      </c>
      <c r="AQ183">
        <v>0</v>
      </c>
      <c r="AR183">
        <v>0</v>
      </c>
      <c r="AS183">
        <v>1</v>
      </c>
      <c r="AT183">
        <v>0</v>
      </c>
      <c r="AU183">
        <v>0</v>
      </c>
      <c r="AV183" t="s">
        <v>219</v>
      </c>
      <c r="AW183" t="s">
        <v>219</v>
      </c>
      <c r="AX183">
        <v>0</v>
      </c>
      <c r="AY183" t="s">
        <v>219</v>
      </c>
      <c r="AZ183" t="s">
        <v>219</v>
      </c>
      <c r="BA183" t="s">
        <v>219</v>
      </c>
      <c r="BB183" t="s">
        <v>219</v>
      </c>
      <c r="BC183" t="s">
        <v>219</v>
      </c>
      <c r="BD183" t="s">
        <v>219</v>
      </c>
      <c r="BE183" t="s">
        <v>219</v>
      </c>
      <c r="BF183" t="s">
        <v>219</v>
      </c>
      <c r="BG183" t="s">
        <v>219</v>
      </c>
      <c r="BH183">
        <v>0</v>
      </c>
      <c r="BI183">
        <v>0</v>
      </c>
      <c r="BJ183" t="s">
        <v>219</v>
      </c>
      <c r="BK183" t="s">
        <v>219</v>
      </c>
      <c r="BL183" t="s">
        <v>219</v>
      </c>
      <c r="BM183" t="s">
        <v>219</v>
      </c>
      <c r="BN183" t="s">
        <v>219</v>
      </c>
      <c r="BO183" t="s">
        <v>219</v>
      </c>
      <c r="BP183">
        <v>0</v>
      </c>
      <c r="BQ183">
        <v>1</v>
      </c>
      <c r="BR183">
        <v>0</v>
      </c>
      <c r="BS183" t="s">
        <v>219</v>
      </c>
      <c r="BT183" t="s">
        <v>219</v>
      </c>
      <c r="BU183" t="s">
        <v>219</v>
      </c>
      <c r="BV183" t="s">
        <v>219</v>
      </c>
      <c r="BW183" t="s">
        <v>219</v>
      </c>
      <c r="BX183" t="s">
        <v>219</v>
      </c>
      <c r="BY183" t="s">
        <v>219</v>
      </c>
      <c r="BZ183" t="s">
        <v>219</v>
      </c>
      <c r="CA183" t="s">
        <v>219</v>
      </c>
      <c r="CB183" t="s">
        <v>219</v>
      </c>
      <c r="CC183" t="s">
        <v>219</v>
      </c>
      <c r="CD183" t="s">
        <v>219</v>
      </c>
      <c r="CE183" t="s">
        <v>219</v>
      </c>
      <c r="CF183" t="s">
        <v>219</v>
      </c>
      <c r="CG183" t="s">
        <v>219</v>
      </c>
      <c r="CH183" t="s">
        <v>219</v>
      </c>
      <c r="CI183">
        <v>0</v>
      </c>
      <c r="CJ183">
        <v>0</v>
      </c>
      <c r="CK183">
        <v>0</v>
      </c>
      <c r="CL183">
        <v>0</v>
      </c>
      <c r="CM183">
        <v>0</v>
      </c>
      <c r="CN183">
        <v>0</v>
      </c>
      <c r="CO183">
        <v>1</v>
      </c>
      <c r="CP183">
        <v>0</v>
      </c>
      <c r="CQ183">
        <v>1</v>
      </c>
      <c r="CR183">
        <v>0</v>
      </c>
      <c r="CS183">
        <v>1</v>
      </c>
      <c r="CT183">
        <v>1</v>
      </c>
      <c r="CU183">
        <v>0</v>
      </c>
      <c r="CV183">
        <v>1</v>
      </c>
      <c r="CW183">
        <v>0</v>
      </c>
      <c r="CX183">
        <v>1</v>
      </c>
      <c r="CY183">
        <v>0</v>
      </c>
      <c r="CZ183">
        <v>1</v>
      </c>
      <c r="DA183">
        <v>1</v>
      </c>
      <c r="DB183">
        <v>1</v>
      </c>
      <c r="DC183">
        <v>1</v>
      </c>
      <c r="DD183">
        <v>1</v>
      </c>
      <c r="DE183">
        <v>0</v>
      </c>
      <c r="DF183">
        <v>1</v>
      </c>
      <c r="DG183">
        <v>1</v>
      </c>
      <c r="DH183">
        <v>0</v>
      </c>
      <c r="DI183">
        <v>1</v>
      </c>
      <c r="DJ183">
        <v>0</v>
      </c>
      <c r="DK183">
        <v>1</v>
      </c>
      <c r="DL183">
        <v>1</v>
      </c>
      <c r="DM183">
        <v>0</v>
      </c>
      <c r="DN183">
        <v>0</v>
      </c>
      <c r="DO183">
        <v>1</v>
      </c>
      <c r="DP183">
        <v>0</v>
      </c>
      <c r="DQ183">
        <v>0</v>
      </c>
      <c r="DR183">
        <v>0</v>
      </c>
      <c r="DS183">
        <v>0</v>
      </c>
      <c r="DT183">
        <v>0</v>
      </c>
      <c r="DU183" t="s">
        <v>219</v>
      </c>
      <c r="DV183" t="s">
        <v>219</v>
      </c>
      <c r="DW183" t="s">
        <v>219</v>
      </c>
      <c r="DX183" t="s">
        <v>219</v>
      </c>
      <c r="DY183" t="s">
        <v>219</v>
      </c>
      <c r="DZ183" t="s">
        <v>219</v>
      </c>
      <c r="EA183" t="s">
        <v>219</v>
      </c>
      <c r="EB183" t="s">
        <v>219</v>
      </c>
      <c r="EC183" t="s">
        <v>219</v>
      </c>
      <c r="ED183">
        <v>0</v>
      </c>
      <c r="EE183" t="s">
        <v>219</v>
      </c>
      <c r="EF183" t="s">
        <v>219</v>
      </c>
      <c r="EG183" t="s">
        <v>219</v>
      </c>
      <c r="EH183" t="s">
        <v>219</v>
      </c>
      <c r="EI183" t="s">
        <v>219</v>
      </c>
      <c r="EJ183">
        <v>0</v>
      </c>
      <c r="EK183" t="s">
        <v>219</v>
      </c>
      <c r="EL183" t="s">
        <v>219</v>
      </c>
      <c r="EM183" t="s">
        <v>219</v>
      </c>
      <c r="EN183" t="s">
        <v>219</v>
      </c>
      <c r="EO183" t="s">
        <v>219</v>
      </c>
      <c r="EP183">
        <v>1</v>
      </c>
      <c r="EQ183">
        <v>0</v>
      </c>
      <c r="ER183">
        <v>1</v>
      </c>
      <c r="ES183">
        <v>0</v>
      </c>
      <c r="ET183">
        <v>1</v>
      </c>
      <c r="EU183">
        <v>1</v>
      </c>
      <c r="EV183">
        <v>1</v>
      </c>
      <c r="EW183">
        <v>1</v>
      </c>
      <c r="EX183">
        <v>1</v>
      </c>
      <c r="EY183">
        <v>0</v>
      </c>
      <c r="EZ183">
        <v>0</v>
      </c>
      <c r="FA183">
        <v>1</v>
      </c>
      <c r="FB183">
        <v>0</v>
      </c>
      <c r="FC183">
        <v>0</v>
      </c>
      <c r="FD183" t="s">
        <v>219</v>
      </c>
      <c r="FE183" t="s">
        <v>219</v>
      </c>
      <c r="FF183" t="s">
        <v>219</v>
      </c>
      <c r="FG183">
        <v>0</v>
      </c>
      <c r="FH183" t="s">
        <v>219</v>
      </c>
      <c r="FI183" t="s">
        <v>219</v>
      </c>
      <c r="FJ183" t="s">
        <v>219</v>
      </c>
      <c r="FK183" t="s">
        <v>219</v>
      </c>
      <c r="FL183" t="s">
        <v>219</v>
      </c>
      <c r="FM183" t="s">
        <v>219</v>
      </c>
      <c r="FN183">
        <v>0</v>
      </c>
      <c r="FO183">
        <v>0</v>
      </c>
      <c r="FP183" t="s">
        <v>219</v>
      </c>
      <c r="FQ183" t="s">
        <v>219</v>
      </c>
      <c r="FR183" t="s">
        <v>219</v>
      </c>
      <c r="FS183" t="s">
        <v>219</v>
      </c>
      <c r="FT183" t="s">
        <v>219</v>
      </c>
      <c r="FU183" t="s">
        <v>219</v>
      </c>
      <c r="FV183" t="s">
        <v>219</v>
      </c>
      <c r="FW183" t="s">
        <v>219</v>
      </c>
      <c r="FX183" t="s">
        <v>219</v>
      </c>
      <c r="FY183">
        <v>0</v>
      </c>
      <c r="FZ183">
        <v>0</v>
      </c>
      <c r="GA183" t="s">
        <v>219</v>
      </c>
      <c r="GB183" t="s">
        <v>219</v>
      </c>
      <c r="GC183" t="s">
        <v>219</v>
      </c>
      <c r="GD183" t="s">
        <v>219</v>
      </c>
      <c r="GE183" t="s">
        <v>219</v>
      </c>
      <c r="GF183" t="s">
        <v>219</v>
      </c>
      <c r="GG183" t="s">
        <v>219</v>
      </c>
      <c r="GH183" t="s">
        <v>219</v>
      </c>
      <c r="GI183" t="s">
        <v>219</v>
      </c>
      <c r="GJ183" t="s">
        <v>219</v>
      </c>
      <c r="GK183" t="s">
        <v>219</v>
      </c>
      <c r="GL183" t="s">
        <v>219</v>
      </c>
      <c r="GM183" t="s">
        <v>219</v>
      </c>
      <c r="GN183" t="s">
        <v>219</v>
      </c>
      <c r="GO183" t="s">
        <v>219</v>
      </c>
      <c r="GP183" t="s">
        <v>219</v>
      </c>
      <c r="GQ183" t="s">
        <v>219</v>
      </c>
      <c r="GR183" t="s">
        <v>219</v>
      </c>
      <c r="GS183" t="s">
        <v>219</v>
      </c>
      <c r="GT183" t="s">
        <v>219</v>
      </c>
      <c r="GU183" t="s">
        <v>219</v>
      </c>
      <c r="GV183" t="s">
        <v>219</v>
      </c>
      <c r="GW183" t="s">
        <v>219</v>
      </c>
      <c r="GX183" t="s">
        <v>219</v>
      </c>
      <c r="GY183" t="s">
        <v>219</v>
      </c>
      <c r="GZ183" t="s">
        <v>219</v>
      </c>
      <c r="HA183" t="s">
        <v>219</v>
      </c>
      <c r="HB183" t="s">
        <v>219</v>
      </c>
      <c r="HC183" t="s">
        <v>219</v>
      </c>
      <c r="HD183" t="s">
        <v>219</v>
      </c>
      <c r="HE183" t="s">
        <v>219</v>
      </c>
      <c r="HF183" t="s">
        <v>219</v>
      </c>
      <c r="HG183" t="s">
        <v>219</v>
      </c>
      <c r="HH183" t="s">
        <v>219</v>
      </c>
      <c r="HI183" t="s">
        <v>219</v>
      </c>
      <c r="HJ183">
        <v>0</v>
      </c>
    </row>
    <row r="184" spans="1:218">
      <c r="A184" t="s">
        <v>258</v>
      </c>
      <c r="B184" s="1">
        <v>44697</v>
      </c>
      <c r="C184" s="1">
        <v>44728</v>
      </c>
      <c r="D184">
        <v>0</v>
      </c>
      <c r="E184">
        <v>1</v>
      </c>
      <c r="F184">
        <v>0</v>
      </c>
      <c r="G184">
        <v>1</v>
      </c>
      <c r="H184">
        <v>1</v>
      </c>
      <c r="I184">
        <v>1</v>
      </c>
      <c r="J184">
        <v>0</v>
      </c>
      <c r="K184">
        <v>0</v>
      </c>
      <c r="L184">
        <v>0</v>
      </c>
      <c r="M184">
        <v>1</v>
      </c>
      <c r="N184">
        <v>1</v>
      </c>
      <c r="O184">
        <v>0</v>
      </c>
      <c r="P184">
        <v>1</v>
      </c>
      <c r="Q184">
        <v>0</v>
      </c>
      <c r="R184">
        <v>0</v>
      </c>
      <c r="S184">
        <v>0</v>
      </c>
      <c r="T184">
        <v>0</v>
      </c>
      <c r="U184" t="s">
        <v>219</v>
      </c>
      <c r="V184" t="s">
        <v>219</v>
      </c>
      <c r="W184" t="s">
        <v>219</v>
      </c>
      <c r="X184" t="s">
        <v>219</v>
      </c>
      <c r="Y184" t="s">
        <v>219</v>
      </c>
      <c r="Z184" t="s">
        <v>219</v>
      </c>
      <c r="AA184" t="s">
        <v>219</v>
      </c>
      <c r="AB184">
        <v>0</v>
      </c>
      <c r="AC184">
        <v>1</v>
      </c>
      <c r="AD184">
        <v>1</v>
      </c>
      <c r="AE184">
        <v>0</v>
      </c>
      <c r="AF184">
        <v>1</v>
      </c>
      <c r="AG184">
        <v>1</v>
      </c>
      <c r="AH184">
        <v>0</v>
      </c>
      <c r="AI184">
        <v>0</v>
      </c>
      <c r="AJ184">
        <v>0</v>
      </c>
      <c r="AK184">
        <v>1</v>
      </c>
      <c r="AL184">
        <v>1</v>
      </c>
      <c r="AM184">
        <v>1</v>
      </c>
      <c r="AN184">
        <v>1</v>
      </c>
      <c r="AO184">
        <v>0</v>
      </c>
      <c r="AP184">
        <v>0</v>
      </c>
      <c r="AQ184">
        <v>0</v>
      </c>
      <c r="AR184">
        <v>0</v>
      </c>
      <c r="AS184">
        <v>1</v>
      </c>
      <c r="AT184">
        <v>0</v>
      </c>
      <c r="AU184">
        <v>0</v>
      </c>
      <c r="AV184" t="s">
        <v>219</v>
      </c>
      <c r="AW184" t="s">
        <v>219</v>
      </c>
      <c r="AX184">
        <v>0</v>
      </c>
      <c r="AY184" t="s">
        <v>219</v>
      </c>
      <c r="AZ184" t="s">
        <v>219</v>
      </c>
      <c r="BA184" t="s">
        <v>219</v>
      </c>
      <c r="BB184" t="s">
        <v>219</v>
      </c>
      <c r="BC184" t="s">
        <v>219</v>
      </c>
      <c r="BD184" t="s">
        <v>219</v>
      </c>
      <c r="BE184" t="s">
        <v>219</v>
      </c>
      <c r="BF184" t="s">
        <v>219</v>
      </c>
      <c r="BG184" t="s">
        <v>219</v>
      </c>
      <c r="BH184">
        <v>0</v>
      </c>
      <c r="BI184">
        <v>0</v>
      </c>
      <c r="BJ184" t="s">
        <v>219</v>
      </c>
      <c r="BK184" t="s">
        <v>219</v>
      </c>
      <c r="BL184" t="s">
        <v>219</v>
      </c>
      <c r="BM184" t="s">
        <v>219</v>
      </c>
      <c r="BN184" t="s">
        <v>219</v>
      </c>
      <c r="BO184" t="s">
        <v>219</v>
      </c>
      <c r="BP184">
        <v>0</v>
      </c>
      <c r="BQ184">
        <v>1</v>
      </c>
      <c r="BR184">
        <v>0</v>
      </c>
      <c r="BS184" t="s">
        <v>219</v>
      </c>
      <c r="BT184" t="s">
        <v>219</v>
      </c>
      <c r="BU184" t="s">
        <v>219</v>
      </c>
      <c r="BV184" t="s">
        <v>219</v>
      </c>
      <c r="BW184" t="s">
        <v>219</v>
      </c>
      <c r="BX184" t="s">
        <v>219</v>
      </c>
      <c r="BY184" t="s">
        <v>219</v>
      </c>
      <c r="BZ184" t="s">
        <v>219</v>
      </c>
      <c r="CA184" t="s">
        <v>219</v>
      </c>
      <c r="CB184" t="s">
        <v>219</v>
      </c>
      <c r="CC184" t="s">
        <v>219</v>
      </c>
      <c r="CD184" t="s">
        <v>219</v>
      </c>
      <c r="CE184" t="s">
        <v>219</v>
      </c>
      <c r="CF184" t="s">
        <v>219</v>
      </c>
      <c r="CG184" t="s">
        <v>219</v>
      </c>
      <c r="CH184" t="s">
        <v>219</v>
      </c>
      <c r="CI184">
        <v>0</v>
      </c>
      <c r="CJ184">
        <v>0</v>
      </c>
      <c r="CK184">
        <v>0</v>
      </c>
      <c r="CL184">
        <v>0</v>
      </c>
      <c r="CM184">
        <v>0</v>
      </c>
      <c r="CN184">
        <v>0</v>
      </c>
      <c r="CO184">
        <v>1</v>
      </c>
      <c r="CP184">
        <v>0</v>
      </c>
      <c r="CQ184">
        <v>1</v>
      </c>
      <c r="CR184">
        <v>0</v>
      </c>
      <c r="CS184">
        <v>1</v>
      </c>
      <c r="CT184">
        <v>1</v>
      </c>
      <c r="CU184">
        <v>0</v>
      </c>
      <c r="CV184">
        <v>1</v>
      </c>
      <c r="CW184">
        <v>0</v>
      </c>
      <c r="CX184">
        <v>1</v>
      </c>
      <c r="CY184">
        <v>0</v>
      </c>
      <c r="CZ184">
        <v>1</v>
      </c>
      <c r="DA184">
        <v>1</v>
      </c>
      <c r="DB184">
        <v>1</v>
      </c>
      <c r="DC184">
        <v>1</v>
      </c>
      <c r="DD184">
        <v>1</v>
      </c>
      <c r="DE184">
        <v>0</v>
      </c>
      <c r="DF184">
        <v>1</v>
      </c>
      <c r="DG184">
        <v>1</v>
      </c>
      <c r="DH184">
        <v>0</v>
      </c>
      <c r="DI184">
        <v>1</v>
      </c>
      <c r="DJ184">
        <v>0</v>
      </c>
      <c r="DK184">
        <v>1</v>
      </c>
      <c r="DL184">
        <v>1</v>
      </c>
      <c r="DM184">
        <v>0</v>
      </c>
      <c r="DN184">
        <v>0</v>
      </c>
      <c r="DO184">
        <v>1</v>
      </c>
      <c r="DP184">
        <v>0</v>
      </c>
      <c r="DQ184">
        <v>0</v>
      </c>
      <c r="DR184">
        <v>0</v>
      </c>
      <c r="DS184">
        <v>0</v>
      </c>
      <c r="DT184">
        <v>0</v>
      </c>
      <c r="DU184" t="s">
        <v>219</v>
      </c>
      <c r="DV184" t="s">
        <v>219</v>
      </c>
      <c r="DW184" t="s">
        <v>219</v>
      </c>
      <c r="DX184" t="s">
        <v>219</v>
      </c>
      <c r="DY184" t="s">
        <v>219</v>
      </c>
      <c r="DZ184" t="s">
        <v>219</v>
      </c>
      <c r="EA184" t="s">
        <v>219</v>
      </c>
      <c r="EB184" t="s">
        <v>219</v>
      </c>
      <c r="EC184" t="s">
        <v>219</v>
      </c>
      <c r="ED184">
        <v>0</v>
      </c>
      <c r="EE184" t="s">
        <v>219</v>
      </c>
      <c r="EF184" t="s">
        <v>219</v>
      </c>
      <c r="EG184" t="s">
        <v>219</v>
      </c>
      <c r="EH184" t="s">
        <v>219</v>
      </c>
      <c r="EI184" t="s">
        <v>219</v>
      </c>
      <c r="EJ184">
        <v>0</v>
      </c>
      <c r="EK184" t="s">
        <v>219</v>
      </c>
      <c r="EL184" t="s">
        <v>219</v>
      </c>
      <c r="EM184" t="s">
        <v>219</v>
      </c>
      <c r="EN184" t="s">
        <v>219</v>
      </c>
      <c r="EO184" t="s">
        <v>219</v>
      </c>
      <c r="EP184">
        <v>1</v>
      </c>
      <c r="EQ184">
        <v>0</v>
      </c>
      <c r="ER184">
        <v>1</v>
      </c>
      <c r="ES184">
        <v>0</v>
      </c>
      <c r="ET184">
        <v>1</v>
      </c>
      <c r="EU184">
        <v>1</v>
      </c>
      <c r="EV184">
        <v>1</v>
      </c>
      <c r="EW184">
        <v>1</v>
      </c>
      <c r="EX184">
        <v>1</v>
      </c>
      <c r="EY184">
        <v>0</v>
      </c>
      <c r="EZ184">
        <v>0</v>
      </c>
      <c r="FA184">
        <v>1</v>
      </c>
      <c r="FB184">
        <v>0</v>
      </c>
      <c r="FC184">
        <v>0</v>
      </c>
      <c r="FD184" t="s">
        <v>219</v>
      </c>
      <c r="FE184" t="s">
        <v>219</v>
      </c>
      <c r="FF184" t="s">
        <v>219</v>
      </c>
      <c r="FG184">
        <v>1</v>
      </c>
      <c r="FH184">
        <v>0</v>
      </c>
      <c r="FI184">
        <v>0</v>
      </c>
      <c r="FJ184">
        <v>0</v>
      </c>
      <c r="FK184">
        <v>0</v>
      </c>
      <c r="FL184">
        <v>1</v>
      </c>
      <c r="FM184">
        <v>0</v>
      </c>
      <c r="FN184">
        <v>0</v>
      </c>
      <c r="FO184">
        <v>0</v>
      </c>
      <c r="FP184" t="s">
        <v>219</v>
      </c>
      <c r="FQ184" t="s">
        <v>219</v>
      </c>
      <c r="FR184" t="s">
        <v>219</v>
      </c>
      <c r="FS184" t="s">
        <v>219</v>
      </c>
      <c r="FT184" t="s">
        <v>219</v>
      </c>
      <c r="FU184" t="s">
        <v>219</v>
      </c>
      <c r="FV184" t="s">
        <v>219</v>
      </c>
      <c r="FW184" t="s">
        <v>219</v>
      </c>
      <c r="FX184" t="s">
        <v>219</v>
      </c>
      <c r="FY184">
        <v>0</v>
      </c>
      <c r="FZ184">
        <v>0</v>
      </c>
      <c r="GA184" t="s">
        <v>219</v>
      </c>
      <c r="GB184" t="s">
        <v>219</v>
      </c>
      <c r="GC184" t="s">
        <v>219</v>
      </c>
      <c r="GD184" t="s">
        <v>219</v>
      </c>
      <c r="GE184" t="s">
        <v>219</v>
      </c>
      <c r="GF184" t="s">
        <v>219</v>
      </c>
      <c r="GG184" t="s">
        <v>219</v>
      </c>
      <c r="GH184" t="s">
        <v>219</v>
      </c>
      <c r="GI184" t="s">
        <v>219</v>
      </c>
      <c r="GJ184" t="s">
        <v>219</v>
      </c>
      <c r="GK184" t="s">
        <v>219</v>
      </c>
      <c r="GL184" t="s">
        <v>219</v>
      </c>
      <c r="GM184" t="s">
        <v>219</v>
      </c>
      <c r="GN184" t="s">
        <v>219</v>
      </c>
      <c r="GO184" t="s">
        <v>219</v>
      </c>
      <c r="GP184" t="s">
        <v>219</v>
      </c>
      <c r="GQ184" t="s">
        <v>219</v>
      </c>
      <c r="GR184" t="s">
        <v>219</v>
      </c>
      <c r="GS184" t="s">
        <v>219</v>
      </c>
      <c r="GT184" t="s">
        <v>219</v>
      </c>
      <c r="GU184" t="s">
        <v>219</v>
      </c>
      <c r="GV184" t="s">
        <v>219</v>
      </c>
      <c r="GW184" t="s">
        <v>219</v>
      </c>
      <c r="GX184" t="s">
        <v>219</v>
      </c>
      <c r="GY184" t="s">
        <v>219</v>
      </c>
      <c r="GZ184" t="s">
        <v>219</v>
      </c>
      <c r="HA184" t="s">
        <v>219</v>
      </c>
      <c r="HB184" t="s">
        <v>219</v>
      </c>
      <c r="HC184" t="s">
        <v>219</v>
      </c>
      <c r="HD184" t="s">
        <v>219</v>
      </c>
      <c r="HE184" t="s">
        <v>219</v>
      </c>
      <c r="HF184" t="s">
        <v>219</v>
      </c>
      <c r="HG184" t="s">
        <v>219</v>
      </c>
      <c r="HH184" t="s">
        <v>219</v>
      </c>
      <c r="HI184" t="s">
        <v>219</v>
      </c>
      <c r="HJ184">
        <v>0</v>
      </c>
    </row>
    <row r="185" spans="1:218">
      <c r="A185" t="s">
        <v>258</v>
      </c>
      <c r="B185" s="1">
        <v>44729</v>
      </c>
      <c r="C185" s="1">
        <v>44834</v>
      </c>
      <c r="D185">
        <v>0</v>
      </c>
      <c r="E185">
        <v>1</v>
      </c>
      <c r="F185">
        <v>0</v>
      </c>
      <c r="G185">
        <v>1</v>
      </c>
      <c r="H185">
        <v>1</v>
      </c>
      <c r="I185">
        <v>1</v>
      </c>
      <c r="J185">
        <v>0</v>
      </c>
      <c r="K185">
        <v>0</v>
      </c>
      <c r="L185">
        <v>0</v>
      </c>
      <c r="M185">
        <v>1</v>
      </c>
      <c r="N185">
        <v>1</v>
      </c>
      <c r="O185">
        <v>0</v>
      </c>
      <c r="P185">
        <v>1</v>
      </c>
      <c r="Q185">
        <v>0</v>
      </c>
      <c r="R185">
        <v>0</v>
      </c>
      <c r="S185">
        <v>0</v>
      </c>
      <c r="T185">
        <v>0</v>
      </c>
      <c r="U185" t="s">
        <v>219</v>
      </c>
      <c r="V185" t="s">
        <v>219</v>
      </c>
      <c r="W185" t="s">
        <v>219</v>
      </c>
      <c r="X185" t="s">
        <v>219</v>
      </c>
      <c r="Y185" t="s">
        <v>219</v>
      </c>
      <c r="Z185" t="s">
        <v>219</v>
      </c>
      <c r="AA185" t="s">
        <v>219</v>
      </c>
      <c r="AB185">
        <v>0</v>
      </c>
      <c r="AC185">
        <v>1</v>
      </c>
      <c r="AD185">
        <v>1</v>
      </c>
      <c r="AE185">
        <v>0</v>
      </c>
      <c r="AF185">
        <v>1</v>
      </c>
      <c r="AG185">
        <v>1</v>
      </c>
      <c r="AH185">
        <v>0</v>
      </c>
      <c r="AI185">
        <v>0</v>
      </c>
      <c r="AJ185">
        <v>0</v>
      </c>
      <c r="AK185">
        <v>1</v>
      </c>
      <c r="AL185">
        <v>1</v>
      </c>
      <c r="AM185">
        <v>1</v>
      </c>
      <c r="AN185">
        <v>1</v>
      </c>
      <c r="AO185">
        <v>0</v>
      </c>
      <c r="AP185">
        <v>0</v>
      </c>
      <c r="AQ185">
        <v>0</v>
      </c>
      <c r="AR185">
        <v>0</v>
      </c>
      <c r="AS185">
        <v>1</v>
      </c>
      <c r="AT185">
        <v>0</v>
      </c>
      <c r="AU185">
        <v>0</v>
      </c>
      <c r="AV185" t="s">
        <v>219</v>
      </c>
      <c r="AW185" t="s">
        <v>219</v>
      </c>
      <c r="AX185">
        <v>0</v>
      </c>
      <c r="AY185" t="s">
        <v>219</v>
      </c>
      <c r="AZ185" t="s">
        <v>219</v>
      </c>
      <c r="BA185" t="s">
        <v>219</v>
      </c>
      <c r="BB185" t="s">
        <v>219</v>
      </c>
      <c r="BC185" t="s">
        <v>219</v>
      </c>
      <c r="BD185" t="s">
        <v>219</v>
      </c>
      <c r="BE185" t="s">
        <v>219</v>
      </c>
      <c r="BF185" t="s">
        <v>219</v>
      </c>
      <c r="BG185" t="s">
        <v>219</v>
      </c>
      <c r="BH185">
        <v>0</v>
      </c>
      <c r="BI185">
        <v>0</v>
      </c>
      <c r="BJ185" t="s">
        <v>219</v>
      </c>
      <c r="BK185" t="s">
        <v>219</v>
      </c>
      <c r="BL185" t="s">
        <v>219</v>
      </c>
      <c r="BM185" t="s">
        <v>219</v>
      </c>
      <c r="BN185" t="s">
        <v>219</v>
      </c>
      <c r="BO185" t="s">
        <v>219</v>
      </c>
      <c r="BP185">
        <v>0</v>
      </c>
      <c r="BQ185">
        <v>1</v>
      </c>
      <c r="BR185">
        <v>0</v>
      </c>
      <c r="BS185" t="s">
        <v>219</v>
      </c>
      <c r="BT185" t="s">
        <v>219</v>
      </c>
      <c r="BU185" t="s">
        <v>219</v>
      </c>
      <c r="BV185" t="s">
        <v>219</v>
      </c>
      <c r="BW185" t="s">
        <v>219</v>
      </c>
      <c r="BX185" t="s">
        <v>219</v>
      </c>
      <c r="BY185" t="s">
        <v>219</v>
      </c>
      <c r="BZ185" t="s">
        <v>219</v>
      </c>
      <c r="CA185" t="s">
        <v>219</v>
      </c>
      <c r="CB185" t="s">
        <v>219</v>
      </c>
      <c r="CC185" t="s">
        <v>219</v>
      </c>
      <c r="CD185" t="s">
        <v>219</v>
      </c>
      <c r="CE185" t="s">
        <v>219</v>
      </c>
      <c r="CF185" t="s">
        <v>219</v>
      </c>
      <c r="CG185" t="s">
        <v>219</v>
      </c>
      <c r="CH185" t="s">
        <v>219</v>
      </c>
      <c r="CI185">
        <v>0</v>
      </c>
      <c r="CJ185">
        <v>0</v>
      </c>
      <c r="CK185">
        <v>0</v>
      </c>
      <c r="CL185">
        <v>0</v>
      </c>
      <c r="CM185">
        <v>0</v>
      </c>
      <c r="CN185">
        <v>0</v>
      </c>
      <c r="CO185">
        <v>1</v>
      </c>
      <c r="CP185">
        <v>0</v>
      </c>
      <c r="CQ185">
        <v>1</v>
      </c>
      <c r="CR185">
        <v>0</v>
      </c>
      <c r="CS185">
        <v>1</v>
      </c>
      <c r="CT185">
        <v>1</v>
      </c>
      <c r="CU185">
        <v>0</v>
      </c>
      <c r="CV185">
        <v>1</v>
      </c>
      <c r="CW185">
        <v>0</v>
      </c>
      <c r="CX185">
        <v>1</v>
      </c>
      <c r="CY185">
        <v>0</v>
      </c>
      <c r="CZ185">
        <v>1</v>
      </c>
      <c r="DA185">
        <v>1</v>
      </c>
      <c r="DB185">
        <v>1</v>
      </c>
      <c r="DC185">
        <v>1</v>
      </c>
      <c r="DD185">
        <v>1</v>
      </c>
      <c r="DE185">
        <v>0</v>
      </c>
      <c r="DF185">
        <v>1</v>
      </c>
      <c r="DG185">
        <v>1</v>
      </c>
      <c r="DH185">
        <v>0</v>
      </c>
      <c r="DI185">
        <v>1</v>
      </c>
      <c r="DJ185">
        <v>0</v>
      </c>
      <c r="DK185">
        <v>1</v>
      </c>
      <c r="DL185">
        <v>1</v>
      </c>
      <c r="DM185">
        <v>0</v>
      </c>
      <c r="DN185">
        <v>0</v>
      </c>
      <c r="DO185">
        <v>1</v>
      </c>
      <c r="DP185">
        <v>0</v>
      </c>
      <c r="DQ185">
        <v>0</v>
      </c>
      <c r="DR185">
        <v>0</v>
      </c>
      <c r="DS185">
        <v>0</v>
      </c>
      <c r="DT185">
        <v>0</v>
      </c>
      <c r="DU185" t="s">
        <v>219</v>
      </c>
      <c r="DV185" t="s">
        <v>219</v>
      </c>
      <c r="DW185" t="s">
        <v>219</v>
      </c>
      <c r="DX185" t="s">
        <v>219</v>
      </c>
      <c r="DY185" t="s">
        <v>219</v>
      </c>
      <c r="DZ185" t="s">
        <v>219</v>
      </c>
      <c r="EA185" t="s">
        <v>219</v>
      </c>
      <c r="EB185" t="s">
        <v>219</v>
      </c>
      <c r="EC185" t="s">
        <v>219</v>
      </c>
      <c r="ED185">
        <v>0</v>
      </c>
      <c r="EE185" t="s">
        <v>219</v>
      </c>
      <c r="EF185" t="s">
        <v>219</v>
      </c>
      <c r="EG185" t="s">
        <v>219</v>
      </c>
      <c r="EH185" t="s">
        <v>219</v>
      </c>
      <c r="EI185" t="s">
        <v>219</v>
      </c>
      <c r="EJ185">
        <v>0</v>
      </c>
      <c r="EK185" t="s">
        <v>219</v>
      </c>
      <c r="EL185" t="s">
        <v>219</v>
      </c>
      <c r="EM185" t="s">
        <v>219</v>
      </c>
      <c r="EN185" t="s">
        <v>219</v>
      </c>
      <c r="EO185" t="s">
        <v>219</v>
      </c>
      <c r="EP185">
        <v>1</v>
      </c>
      <c r="EQ185">
        <v>0</v>
      </c>
      <c r="ER185">
        <v>1</v>
      </c>
      <c r="ES185">
        <v>0</v>
      </c>
      <c r="ET185">
        <v>1</v>
      </c>
      <c r="EU185">
        <v>1</v>
      </c>
      <c r="EV185">
        <v>1</v>
      </c>
      <c r="EW185">
        <v>1</v>
      </c>
      <c r="EX185">
        <v>1</v>
      </c>
      <c r="EY185">
        <v>0</v>
      </c>
      <c r="EZ185">
        <v>0</v>
      </c>
      <c r="FA185">
        <v>1</v>
      </c>
      <c r="FB185">
        <v>0</v>
      </c>
      <c r="FC185">
        <v>0</v>
      </c>
      <c r="FD185" t="s">
        <v>219</v>
      </c>
      <c r="FE185" t="s">
        <v>219</v>
      </c>
      <c r="FF185" t="s">
        <v>219</v>
      </c>
      <c r="FG185">
        <v>1</v>
      </c>
      <c r="FH185">
        <v>0</v>
      </c>
      <c r="FI185">
        <v>0</v>
      </c>
      <c r="FJ185">
        <v>0</v>
      </c>
      <c r="FK185">
        <v>0</v>
      </c>
      <c r="FL185">
        <v>1</v>
      </c>
      <c r="FM185">
        <v>0</v>
      </c>
      <c r="FN185">
        <v>0</v>
      </c>
      <c r="FO185">
        <v>0</v>
      </c>
      <c r="FP185" t="s">
        <v>219</v>
      </c>
      <c r="FQ185" t="s">
        <v>219</v>
      </c>
      <c r="FR185" t="s">
        <v>219</v>
      </c>
      <c r="FS185" t="s">
        <v>219</v>
      </c>
      <c r="FT185" t="s">
        <v>219</v>
      </c>
      <c r="FU185" t="s">
        <v>219</v>
      </c>
      <c r="FV185" t="s">
        <v>219</v>
      </c>
      <c r="FW185" t="s">
        <v>219</v>
      </c>
      <c r="FX185" t="s">
        <v>219</v>
      </c>
      <c r="FY185">
        <v>0</v>
      </c>
      <c r="FZ185">
        <v>0</v>
      </c>
      <c r="GA185" t="s">
        <v>219</v>
      </c>
      <c r="GB185" t="s">
        <v>219</v>
      </c>
      <c r="GC185" t="s">
        <v>219</v>
      </c>
      <c r="GD185" t="s">
        <v>219</v>
      </c>
      <c r="GE185" t="s">
        <v>219</v>
      </c>
      <c r="GF185" t="s">
        <v>219</v>
      </c>
      <c r="GG185" t="s">
        <v>219</v>
      </c>
      <c r="GH185" t="s">
        <v>219</v>
      </c>
      <c r="GI185" t="s">
        <v>219</v>
      </c>
      <c r="GJ185" t="s">
        <v>219</v>
      </c>
      <c r="GK185" t="s">
        <v>219</v>
      </c>
      <c r="GL185" t="s">
        <v>219</v>
      </c>
      <c r="GM185" t="s">
        <v>219</v>
      </c>
      <c r="GN185" t="s">
        <v>219</v>
      </c>
      <c r="GO185" t="s">
        <v>219</v>
      </c>
      <c r="GP185" t="s">
        <v>219</v>
      </c>
      <c r="GQ185" t="s">
        <v>219</v>
      </c>
      <c r="GR185" t="s">
        <v>219</v>
      </c>
      <c r="GS185" t="s">
        <v>219</v>
      </c>
      <c r="GT185" t="s">
        <v>219</v>
      </c>
      <c r="GU185" t="s">
        <v>219</v>
      </c>
      <c r="GV185" t="s">
        <v>219</v>
      </c>
      <c r="GW185" t="s">
        <v>219</v>
      </c>
      <c r="GX185" t="s">
        <v>219</v>
      </c>
      <c r="GY185" t="s">
        <v>219</v>
      </c>
      <c r="GZ185" t="s">
        <v>219</v>
      </c>
      <c r="HA185" t="s">
        <v>219</v>
      </c>
      <c r="HB185" t="s">
        <v>219</v>
      </c>
      <c r="HC185" t="s">
        <v>219</v>
      </c>
      <c r="HD185" t="s">
        <v>219</v>
      </c>
      <c r="HE185" t="s">
        <v>219</v>
      </c>
      <c r="HF185" t="s">
        <v>219</v>
      </c>
      <c r="HG185" t="s">
        <v>219</v>
      </c>
      <c r="HH185" t="s">
        <v>219</v>
      </c>
      <c r="HI185" t="s">
        <v>219</v>
      </c>
      <c r="HJ185">
        <v>0</v>
      </c>
    </row>
    <row r="186" spans="1:218">
      <c r="A186" t="s">
        <v>258</v>
      </c>
      <c r="B186" s="1">
        <v>44835</v>
      </c>
      <c r="C186" s="1">
        <v>44866</v>
      </c>
      <c r="D186">
        <v>0</v>
      </c>
      <c r="E186">
        <v>1</v>
      </c>
      <c r="F186">
        <v>0</v>
      </c>
      <c r="G186">
        <v>1</v>
      </c>
      <c r="H186">
        <v>1</v>
      </c>
      <c r="I186">
        <v>1</v>
      </c>
      <c r="J186">
        <v>0</v>
      </c>
      <c r="K186">
        <v>0</v>
      </c>
      <c r="L186">
        <v>0</v>
      </c>
      <c r="M186">
        <v>1</v>
      </c>
      <c r="N186">
        <v>1</v>
      </c>
      <c r="O186">
        <v>0</v>
      </c>
      <c r="P186">
        <v>1</v>
      </c>
      <c r="Q186">
        <v>0</v>
      </c>
      <c r="R186">
        <v>0</v>
      </c>
      <c r="S186">
        <v>0</v>
      </c>
      <c r="T186">
        <v>0</v>
      </c>
      <c r="U186" t="s">
        <v>219</v>
      </c>
      <c r="V186" t="s">
        <v>219</v>
      </c>
      <c r="W186" t="s">
        <v>219</v>
      </c>
      <c r="X186" t="s">
        <v>219</v>
      </c>
      <c r="Y186" t="s">
        <v>219</v>
      </c>
      <c r="Z186" t="s">
        <v>219</v>
      </c>
      <c r="AA186" t="s">
        <v>219</v>
      </c>
      <c r="AB186">
        <v>0</v>
      </c>
      <c r="AC186">
        <v>1</v>
      </c>
      <c r="AD186">
        <v>1</v>
      </c>
      <c r="AE186">
        <v>0</v>
      </c>
      <c r="AF186">
        <v>1</v>
      </c>
      <c r="AG186">
        <v>1</v>
      </c>
      <c r="AH186">
        <v>0</v>
      </c>
      <c r="AI186">
        <v>0</v>
      </c>
      <c r="AJ186">
        <v>0</v>
      </c>
      <c r="AK186">
        <v>1</v>
      </c>
      <c r="AL186">
        <v>1</v>
      </c>
      <c r="AM186">
        <v>1</v>
      </c>
      <c r="AN186">
        <v>1</v>
      </c>
      <c r="AO186">
        <v>0</v>
      </c>
      <c r="AP186">
        <v>0</v>
      </c>
      <c r="AQ186">
        <v>0</v>
      </c>
      <c r="AR186">
        <v>0</v>
      </c>
      <c r="AS186">
        <v>1</v>
      </c>
      <c r="AT186">
        <v>0</v>
      </c>
      <c r="AU186">
        <v>0</v>
      </c>
      <c r="AV186" t="s">
        <v>219</v>
      </c>
      <c r="AW186" t="s">
        <v>219</v>
      </c>
      <c r="AX186">
        <v>0</v>
      </c>
      <c r="AY186" t="s">
        <v>219</v>
      </c>
      <c r="AZ186" t="s">
        <v>219</v>
      </c>
      <c r="BA186" t="s">
        <v>219</v>
      </c>
      <c r="BB186" t="s">
        <v>219</v>
      </c>
      <c r="BC186" t="s">
        <v>219</v>
      </c>
      <c r="BD186" t="s">
        <v>219</v>
      </c>
      <c r="BE186" t="s">
        <v>219</v>
      </c>
      <c r="BF186" t="s">
        <v>219</v>
      </c>
      <c r="BG186" t="s">
        <v>219</v>
      </c>
      <c r="BH186">
        <v>0</v>
      </c>
      <c r="BI186">
        <v>0</v>
      </c>
      <c r="BJ186" t="s">
        <v>219</v>
      </c>
      <c r="BK186" t="s">
        <v>219</v>
      </c>
      <c r="BL186" t="s">
        <v>219</v>
      </c>
      <c r="BM186" t="s">
        <v>219</v>
      </c>
      <c r="BN186" t="s">
        <v>219</v>
      </c>
      <c r="BO186" t="s">
        <v>219</v>
      </c>
      <c r="BP186">
        <v>0</v>
      </c>
      <c r="BQ186">
        <v>1</v>
      </c>
      <c r="BR186">
        <v>0</v>
      </c>
      <c r="BS186" t="s">
        <v>219</v>
      </c>
      <c r="BT186" t="s">
        <v>219</v>
      </c>
      <c r="BU186" t="s">
        <v>219</v>
      </c>
      <c r="BV186" t="s">
        <v>219</v>
      </c>
      <c r="BW186" t="s">
        <v>219</v>
      </c>
      <c r="BX186" t="s">
        <v>219</v>
      </c>
      <c r="BY186" t="s">
        <v>219</v>
      </c>
      <c r="BZ186" t="s">
        <v>219</v>
      </c>
      <c r="CA186" t="s">
        <v>219</v>
      </c>
      <c r="CB186" t="s">
        <v>219</v>
      </c>
      <c r="CC186" t="s">
        <v>219</v>
      </c>
      <c r="CD186" t="s">
        <v>219</v>
      </c>
      <c r="CE186" t="s">
        <v>219</v>
      </c>
      <c r="CF186" t="s">
        <v>219</v>
      </c>
      <c r="CG186" t="s">
        <v>219</v>
      </c>
      <c r="CH186" t="s">
        <v>219</v>
      </c>
      <c r="CI186">
        <v>0</v>
      </c>
      <c r="CJ186">
        <v>0</v>
      </c>
      <c r="CK186">
        <v>0</v>
      </c>
      <c r="CL186">
        <v>0</v>
      </c>
      <c r="CM186">
        <v>0</v>
      </c>
      <c r="CN186">
        <v>0</v>
      </c>
      <c r="CO186">
        <v>1</v>
      </c>
      <c r="CP186">
        <v>0</v>
      </c>
      <c r="CQ186">
        <v>1</v>
      </c>
      <c r="CR186">
        <v>0</v>
      </c>
      <c r="CS186">
        <v>1</v>
      </c>
      <c r="CT186">
        <v>1</v>
      </c>
      <c r="CU186">
        <v>0</v>
      </c>
      <c r="CV186">
        <v>1</v>
      </c>
      <c r="CW186">
        <v>0</v>
      </c>
      <c r="CX186">
        <v>1</v>
      </c>
      <c r="CY186">
        <v>0</v>
      </c>
      <c r="CZ186">
        <v>1</v>
      </c>
      <c r="DA186">
        <v>1</v>
      </c>
      <c r="DB186">
        <v>1</v>
      </c>
      <c r="DC186">
        <v>1</v>
      </c>
      <c r="DD186">
        <v>1</v>
      </c>
      <c r="DE186">
        <v>0</v>
      </c>
      <c r="DF186">
        <v>1</v>
      </c>
      <c r="DG186">
        <v>1</v>
      </c>
      <c r="DH186">
        <v>0</v>
      </c>
      <c r="DI186">
        <v>1</v>
      </c>
      <c r="DJ186">
        <v>0</v>
      </c>
      <c r="DK186">
        <v>1</v>
      </c>
      <c r="DL186">
        <v>1</v>
      </c>
      <c r="DM186">
        <v>0</v>
      </c>
      <c r="DN186">
        <v>0</v>
      </c>
      <c r="DO186">
        <v>1</v>
      </c>
      <c r="DP186">
        <v>0</v>
      </c>
      <c r="DQ186">
        <v>0</v>
      </c>
      <c r="DR186">
        <v>0</v>
      </c>
      <c r="DS186">
        <v>0</v>
      </c>
      <c r="DT186">
        <v>0</v>
      </c>
      <c r="DU186" t="s">
        <v>219</v>
      </c>
      <c r="DV186" t="s">
        <v>219</v>
      </c>
      <c r="DW186" t="s">
        <v>219</v>
      </c>
      <c r="DX186" t="s">
        <v>219</v>
      </c>
      <c r="DY186" t="s">
        <v>219</v>
      </c>
      <c r="DZ186" t="s">
        <v>219</v>
      </c>
      <c r="EA186" t="s">
        <v>219</v>
      </c>
      <c r="EB186" t="s">
        <v>219</v>
      </c>
      <c r="EC186" t="s">
        <v>219</v>
      </c>
      <c r="ED186">
        <v>0</v>
      </c>
      <c r="EE186" t="s">
        <v>219</v>
      </c>
      <c r="EF186" t="s">
        <v>219</v>
      </c>
      <c r="EG186" t="s">
        <v>219</v>
      </c>
      <c r="EH186" t="s">
        <v>219</v>
      </c>
      <c r="EI186" t="s">
        <v>219</v>
      </c>
      <c r="EJ186">
        <v>0</v>
      </c>
      <c r="EK186" t="s">
        <v>219</v>
      </c>
      <c r="EL186" t="s">
        <v>219</v>
      </c>
      <c r="EM186" t="s">
        <v>219</v>
      </c>
      <c r="EN186" t="s">
        <v>219</v>
      </c>
      <c r="EO186" t="s">
        <v>219</v>
      </c>
      <c r="EP186">
        <v>1</v>
      </c>
      <c r="EQ186">
        <v>0</v>
      </c>
      <c r="ER186">
        <v>1</v>
      </c>
      <c r="ES186">
        <v>0</v>
      </c>
      <c r="ET186">
        <v>1</v>
      </c>
      <c r="EU186">
        <v>1</v>
      </c>
      <c r="EV186">
        <v>1</v>
      </c>
      <c r="EW186">
        <v>1</v>
      </c>
      <c r="EX186">
        <v>1</v>
      </c>
      <c r="EY186">
        <v>0</v>
      </c>
      <c r="EZ186">
        <v>0</v>
      </c>
      <c r="FA186">
        <v>1</v>
      </c>
      <c r="FB186">
        <v>0</v>
      </c>
      <c r="FC186">
        <v>0</v>
      </c>
      <c r="FD186" t="s">
        <v>219</v>
      </c>
      <c r="FE186" t="s">
        <v>219</v>
      </c>
      <c r="FF186" t="s">
        <v>219</v>
      </c>
      <c r="FG186">
        <v>1</v>
      </c>
      <c r="FH186">
        <v>0</v>
      </c>
      <c r="FI186">
        <v>0</v>
      </c>
      <c r="FJ186">
        <v>0</v>
      </c>
      <c r="FK186">
        <v>0</v>
      </c>
      <c r="FL186">
        <v>1</v>
      </c>
      <c r="FM186">
        <v>0</v>
      </c>
      <c r="FN186">
        <v>0</v>
      </c>
      <c r="FO186">
        <v>0</v>
      </c>
      <c r="FP186" t="s">
        <v>219</v>
      </c>
      <c r="FQ186" t="s">
        <v>219</v>
      </c>
      <c r="FR186" t="s">
        <v>219</v>
      </c>
      <c r="FS186" t="s">
        <v>219</v>
      </c>
      <c r="FT186" t="s">
        <v>219</v>
      </c>
      <c r="FU186" t="s">
        <v>219</v>
      </c>
      <c r="FV186" t="s">
        <v>219</v>
      </c>
      <c r="FW186" t="s">
        <v>219</v>
      </c>
      <c r="FX186" t="s">
        <v>219</v>
      </c>
      <c r="FY186">
        <v>0</v>
      </c>
      <c r="FZ186">
        <v>0</v>
      </c>
      <c r="GA186" t="s">
        <v>219</v>
      </c>
      <c r="GB186" t="s">
        <v>219</v>
      </c>
      <c r="GC186" t="s">
        <v>219</v>
      </c>
      <c r="GD186" t="s">
        <v>219</v>
      </c>
      <c r="GE186" t="s">
        <v>219</v>
      </c>
      <c r="GF186" t="s">
        <v>219</v>
      </c>
      <c r="GG186" t="s">
        <v>219</v>
      </c>
      <c r="GH186" t="s">
        <v>219</v>
      </c>
      <c r="GI186" t="s">
        <v>219</v>
      </c>
      <c r="GJ186" t="s">
        <v>219</v>
      </c>
      <c r="GK186" t="s">
        <v>219</v>
      </c>
      <c r="GL186" t="s">
        <v>219</v>
      </c>
      <c r="GM186" t="s">
        <v>219</v>
      </c>
      <c r="GN186" t="s">
        <v>219</v>
      </c>
      <c r="GO186" t="s">
        <v>219</v>
      </c>
      <c r="GP186" t="s">
        <v>219</v>
      </c>
      <c r="GQ186" t="s">
        <v>219</v>
      </c>
      <c r="GR186" t="s">
        <v>219</v>
      </c>
      <c r="GS186" t="s">
        <v>219</v>
      </c>
      <c r="GT186" t="s">
        <v>219</v>
      </c>
      <c r="GU186" t="s">
        <v>219</v>
      </c>
      <c r="GV186" t="s">
        <v>219</v>
      </c>
      <c r="GW186" t="s">
        <v>219</v>
      </c>
      <c r="GX186" t="s">
        <v>219</v>
      </c>
      <c r="GY186" t="s">
        <v>219</v>
      </c>
      <c r="GZ186" t="s">
        <v>219</v>
      </c>
      <c r="HA186" t="s">
        <v>219</v>
      </c>
      <c r="HB186" t="s">
        <v>219</v>
      </c>
      <c r="HC186" t="s">
        <v>219</v>
      </c>
      <c r="HD186" t="s">
        <v>219</v>
      </c>
      <c r="HE186" t="s">
        <v>219</v>
      </c>
      <c r="HF186" t="s">
        <v>219</v>
      </c>
      <c r="HG186" t="s">
        <v>219</v>
      </c>
      <c r="HH186" t="s">
        <v>219</v>
      </c>
      <c r="HI186" t="s">
        <v>219</v>
      </c>
      <c r="HJ186">
        <v>0</v>
      </c>
    </row>
    <row r="187" spans="1:218">
      <c r="A187" t="s">
        <v>259</v>
      </c>
      <c r="B187" s="1">
        <v>43678</v>
      </c>
      <c r="C187" s="1">
        <v>44012</v>
      </c>
      <c r="D187">
        <v>0</v>
      </c>
      <c r="E187">
        <v>1</v>
      </c>
      <c r="F187">
        <v>0</v>
      </c>
      <c r="G187">
        <v>0</v>
      </c>
      <c r="H187">
        <v>0</v>
      </c>
      <c r="I187">
        <v>1</v>
      </c>
      <c r="J187">
        <v>1</v>
      </c>
      <c r="K187">
        <v>0</v>
      </c>
      <c r="L187">
        <v>0</v>
      </c>
      <c r="M187">
        <v>1</v>
      </c>
      <c r="N187">
        <v>0</v>
      </c>
      <c r="O187">
        <v>1</v>
      </c>
      <c r="P187">
        <v>0</v>
      </c>
      <c r="Q187">
        <v>0</v>
      </c>
      <c r="R187">
        <v>0</v>
      </c>
      <c r="S187">
        <v>0</v>
      </c>
      <c r="T187">
        <v>0</v>
      </c>
      <c r="U187" t="s">
        <v>219</v>
      </c>
      <c r="V187" t="s">
        <v>219</v>
      </c>
      <c r="W187" t="s">
        <v>219</v>
      </c>
      <c r="X187" t="s">
        <v>219</v>
      </c>
      <c r="Y187" t="s">
        <v>219</v>
      </c>
      <c r="Z187" t="s">
        <v>219</v>
      </c>
      <c r="AA187" t="s">
        <v>219</v>
      </c>
      <c r="AB187">
        <v>0</v>
      </c>
      <c r="AC187">
        <v>1</v>
      </c>
      <c r="AD187">
        <v>1</v>
      </c>
      <c r="AE187">
        <v>1</v>
      </c>
      <c r="AF187">
        <v>0</v>
      </c>
      <c r="AG187">
        <v>1</v>
      </c>
      <c r="AH187">
        <v>0</v>
      </c>
      <c r="AI187">
        <v>1</v>
      </c>
      <c r="AJ187">
        <v>1</v>
      </c>
      <c r="AK187">
        <v>0</v>
      </c>
      <c r="AL187">
        <v>1</v>
      </c>
      <c r="AM187">
        <v>1</v>
      </c>
      <c r="AN187">
        <v>1</v>
      </c>
      <c r="AO187">
        <v>0</v>
      </c>
      <c r="AP187">
        <v>0</v>
      </c>
      <c r="AQ187">
        <v>1</v>
      </c>
      <c r="AR187">
        <v>0</v>
      </c>
      <c r="AS187">
        <v>0</v>
      </c>
      <c r="AT187">
        <v>0</v>
      </c>
      <c r="AU187">
        <v>0</v>
      </c>
      <c r="AV187" t="s">
        <v>219</v>
      </c>
      <c r="AW187" t="s">
        <v>219</v>
      </c>
      <c r="AX187">
        <v>1</v>
      </c>
      <c r="AY187">
        <v>0</v>
      </c>
      <c r="AZ187">
        <v>1</v>
      </c>
      <c r="BA187">
        <v>0</v>
      </c>
      <c r="BB187">
        <v>0</v>
      </c>
      <c r="BC187">
        <v>0</v>
      </c>
      <c r="BD187">
        <v>1</v>
      </c>
      <c r="BE187">
        <v>0</v>
      </c>
      <c r="BF187">
        <v>0</v>
      </c>
      <c r="BG187">
        <v>0</v>
      </c>
      <c r="BH187">
        <v>0</v>
      </c>
      <c r="BI187">
        <v>0</v>
      </c>
      <c r="BJ187" t="s">
        <v>219</v>
      </c>
      <c r="BK187" t="s">
        <v>219</v>
      </c>
      <c r="BL187" t="s">
        <v>219</v>
      </c>
      <c r="BM187" t="s">
        <v>219</v>
      </c>
      <c r="BN187" t="s">
        <v>219</v>
      </c>
      <c r="BO187" t="s">
        <v>219</v>
      </c>
      <c r="BP187">
        <v>0</v>
      </c>
      <c r="BQ187">
        <v>0</v>
      </c>
      <c r="BR187" t="s">
        <v>219</v>
      </c>
      <c r="BS187" t="s">
        <v>219</v>
      </c>
      <c r="BT187" t="s">
        <v>219</v>
      </c>
      <c r="BU187" t="s">
        <v>219</v>
      </c>
      <c r="BV187" t="s">
        <v>219</v>
      </c>
      <c r="BW187" t="s">
        <v>219</v>
      </c>
      <c r="BX187" t="s">
        <v>219</v>
      </c>
      <c r="BY187" t="s">
        <v>219</v>
      </c>
      <c r="BZ187" t="s">
        <v>219</v>
      </c>
      <c r="CA187" t="s">
        <v>219</v>
      </c>
      <c r="CB187" t="s">
        <v>219</v>
      </c>
      <c r="CC187" t="s">
        <v>219</v>
      </c>
      <c r="CD187" t="s">
        <v>219</v>
      </c>
      <c r="CE187" t="s">
        <v>219</v>
      </c>
      <c r="CF187" t="s">
        <v>219</v>
      </c>
      <c r="CG187" t="s">
        <v>219</v>
      </c>
      <c r="CH187" t="s">
        <v>219</v>
      </c>
      <c r="CI187" t="s">
        <v>219</v>
      </c>
      <c r="CJ187" t="s">
        <v>219</v>
      </c>
      <c r="CK187" t="s">
        <v>219</v>
      </c>
      <c r="CL187" t="s">
        <v>219</v>
      </c>
      <c r="CM187" t="s">
        <v>219</v>
      </c>
      <c r="CN187" t="s">
        <v>219</v>
      </c>
      <c r="CO187" t="s">
        <v>219</v>
      </c>
      <c r="CP187" t="s">
        <v>219</v>
      </c>
      <c r="CQ187" t="s">
        <v>219</v>
      </c>
      <c r="CR187" t="s">
        <v>219</v>
      </c>
      <c r="CS187" t="s">
        <v>219</v>
      </c>
      <c r="CT187" t="s">
        <v>219</v>
      </c>
      <c r="CU187" t="s">
        <v>219</v>
      </c>
      <c r="CV187" t="s">
        <v>219</v>
      </c>
      <c r="CW187" t="s">
        <v>219</v>
      </c>
      <c r="CX187" t="s">
        <v>219</v>
      </c>
      <c r="CY187">
        <v>0</v>
      </c>
      <c r="CZ187">
        <v>0</v>
      </c>
      <c r="DA187" t="s">
        <v>219</v>
      </c>
      <c r="DB187" t="s">
        <v>219</v>
      </c>
      <c r="DC187" t="s">
        <v>219</v>
      </c>
      <c r="DD187" t="s">
        <v>219</v>
      </c>
      <c r="DE187" t="s">
        <v>219</v>
      </c>
      <c r="DF187" t="s">
        <v>219</v>
      </c>
      <c r="DG187" t="s">
        <v>219</v>
      </c>
      <c r="DH187">
        <v>0</v>
      </c>
      <c r="DI187">
        <v>1</v>
      </c>
      <c r="DJ187">
        <v>0</v>
      </c>
      <c r="DK187">
        <v>1</v>
      </c>
      <c r="DL187">
        <v>0</v>
      </c>
      <c r="DM187" t="s">
        <v>219</v>
      </c>
      <c r="DN187" t="s">
        <v>219</v>
      </c>
      <c r="DO187" t="s">
        <v>219</v>
      </c>
      <c r="DP187" t="s">
        <v>219</v>
      </c>
      <c r="DQ187" t="s">
        <v>219</v>
      </c>
      <c r="DR187">
        <v>0</v>
      </c>
      <c r="DS187">
        <v>0</v>
      </c>
      <c r="DT187">
        <v>1</v>
      </c>
      <c r="DU187">
        <v>0</v>
      </c>
      <c r="DV187">
        <v>1</v>
      </c>
      <c r="DW187">
        <v>0</v>
      </c>
      <c r="DX187">
        <v>0</v>
      </c>
      <c r="DY187">
        <v>0</v>
      </c>
      <c r="DZ187">
        <v>0</v>
      </c>
      <c r="EA187">
        <v>0</v>
      </c>
      <c r="EB187">
        <v>1</v>
      </c>
      <c r="EC187">
        <v>0</v>
      </c>
      <c r="ED187">
        <v>0</v>
      </c>
      <c r="EE187" t="s">
        <v>219</v>
      </c>
      <c r="EF187" t="s">
        <v>219</v>
      </c>
      <c r="EG187" t="s">
        <v>219</v>
      </c>
      <c r="EH187" t="s">
        <v>219</v>
      </c>
      <c r="EI187" t="s">
        <v>219</v>
      </c>
      <c r="EJ187">
        <v>0</v>
      </c>
      <c r="EK187" t="s">
        <v>219</v>
      </c>
      <c r="EL187" t="s">
        <v>219</v>
      </c>
      <c r="EM187" t="s">
        <v>219</v>
      </c>
      <c r="EN187" t="s">
        <v>219</v>
      </c>
      <c r="EO187" t="s">
        <v>219</v>
      </c>
      <c r="EP187">
        <v>1</v>
      </c>
      <c r="EQ187">
        <v>1</v>
      </c>
      <c r="ER187">
        <v>1</v>
      </c>
      <c r="ES187">
        <v>1</v>
      </c>
      <c r="ET187">
        <v>1</v>
      </c>
      <c r="EU187">
        <v>1</v>
      </c>
      <c r="EV187">
        <v>0</v>
      </c>
      <c r="EW187" t="s">
        <v>219</v>
      </c>
      <c r="EX187" t="s">
        <v>219</v>
      </c>
      <c r="EY187" t="s">
        <v>219</v>
      </c>
      <c r="EZ187" t="s">
        <v>219</v>
      </c>
      <c r="FA187" t="s">
        <v>219</v>
      </c>
      <c r="FB187" t="s">
        <v>219</v>
      </c>
      <c r="FC187">
        <v>1</v>
      </c>
      <c r="FD187">
        <v>0</v>
      </c>
      <c r="FE187">
        <v>1</v>
      </c>
      <c r="FF187">
        <v>1</v>
      </c>
      <c r="FG187">
        <v>0</v>
      </c>
      <c r="FH187" t="s">
        <v>219</v>
      </c>
      <c r="FI187" t="s">
        <v>219</v>
      </c>
      <c r="FJ187" t="s">
        <v>219</v>
      </c>
      <c r="FK187" t="s">
        <v>219</v>
      </c>
      <c r="FL187" t="s">
        <v>219</v>
      </c>
      <c r="FM187" t="s">
        <v>219</v>
      </c>
      <c r="FN187">
        <v>0</v>
      </c>
      <c r="FO187">
        <v>0</v>
      </c>
      <c r="FP187" t="s">
        <v>219</v>
      </c>
      <c r="FQ187" t="s">
        <v>219</v>
      </c>
      <c r="FR187" t="s">
        <v>219</v>
      </c>
      <c r="FS187" t="s">
        <v>219</v>
      </c>
      <c r="FT187" t="s">
        <v>219</v>
      </c>
      <c r="FU187" t="s">
        <v>219</v>
      </c>
      <c r="FV187" t="s">
        <v>219</v>
      </c>
      <c r="FW187" t="s">
        <v>219</v>
      </c>
      <c r="FX187" t="s">
        <v>219</v>
      </c>
      <c r="FY187">
        <v>0</v>
      </c>
      <c r="FZ187">
        <v>0</v>
      </c>
      <c r="GA187" t="s">
        <v>219</v>
      </c>
      <c r="GB187" t="s">
        <v>219</v>
      </c>
      <c r="GC187" t="s">
        <v>219</v>
      </c>
      <c r="GD187" t="s">
        <v>219</v>
      </c>
      <c r="GE187" t="s">
        <v>219</v>
      </c>
      <c r="GF187" t="s">
        <v>219</v>
      </c>
      <c r="GG187" t="s">
        <v>219</v>
      </c>
      <c r="GH187" t="s">
        <v>219</v>
      </c>
      <c r="GI187" t="s">
        <v>219</v>
      </c>
      <c r="GJ187" t="s">
        <v>219</v>
      </c>
      <c r="GK187" t="s">
        <v>219</v>
      </c>
      <c r="GL187" t="s">
        <v>219</v>
      </c>
      <c r="GM187" t="s">
        <v>219</v>
      </c>
      <c r="GN187" t="s">
        <v>219</v>
      </c>
      <c r="GO187" t="s">
        <v>219</v>
      </c>
      <c r="GP187" t="s">
        <v>219</v>
      </c>
      <c r="GQ187" t="s">
        <v>219</v>
      </c>
      <c r="GR187" t="s">
        <v>219</v>
      </c>
      <c r="GS187" t="s">
        <v>219</v>
      </c>
      <c r="GT187" t="s">
        <v>219</v>
      </c>
      <c r="GU187" t="s">
        <v>219</v>
      </c>
      <c r="GV187" t="s">
        <v>219</v>
      </c>
      <c r="GW187" t="s">
        <v>219</v>
      </c>
      <c r="GX187" t="s">
        <v>219</v>
      </c>
      <c r="GY187" t="s">
        <v>219</v>
      </c>
      <c r="GZ187" t="s">
        <v>219</v>
      </c>
      <c r="HA187" t="s">
        <v>219</v>
      </c>
      <c r="HB187" t="s">
        <v>219</v>
      </c>
      <c r="HC187" t="s">
        <v>219</v>
      </c>
      <c r="HD187" t="s">
        <v>219</v>
      </c>
      <c r="HE187" t="s">
        <v>219</v>
      </c>
      <c r="HF187" t="s">
        <v>219</v>
      </c>
      <c r="HG187" t="s">
        <v>219</v>
      </c>
      <c r="HH187" t="s">
        <v>219</v>
      </c>
      <c r="HI187" t="s">
        <v>219</v>
      </c>
      <c r="HJ187">
        <v>0</v>
      </c>
    </row>
    <row r="188" spans="1:218">
      <c r="A188" t="s">
        <v>259</v>
      </c>
      <c r="B188" s="1">
        <v>44013</v>
      </c>
      <c r="C188" s="1">
        <v>44377</v>
      </c>
      <c r="D188">
        <v>0</v>
      </c>
      <c r="E188">
        <v>1</v>
      </c>
      <c r="F188">
        <v>0</v>
      </c>
      <c r="G188">
        <v>0</v>
      </c>
      <c r="H188">
        <v>0</v>
      </c>
      <c r="I188">
        <v>1</v>
      </c>
      <c r="J188">
        <v>1</v>
      </c>
      <c r="K188">
        <v>0</v>
      </c>
      <c r="L188">
        <v>0</v>
      </c>
      <c r="M188">
        <v>1</v>
      </c>
      <c r="N188">
        <v>0</v>
      </c>
      <c r="O188">
        <v>1</v>
      </c>
      <c r="P188">
        <v>0</v>
      </c>
      <c r="Q188">
        <v>0</v>
      </c>
      <c r="R188">
        <v>0</v>
      </c>
      <c r="S188">
        <v>0</v>
      </c>
      <c r="T188">
        <v>0</v>
      </c>
      <c r="U188" t="s">
        <v>219</v>
      </c>
      <c r="V188" t="s">
        <v>219</v>
      </c>
      <c r="W188" t="s">
        <v>219</v>
      </c>
      <c r="X188" t="s">
        <v>219</v>
      </c>
      <c r="Y188" t="s">
        <v>219</v>
      </c>
      <c r="Z188" t="s">
        <v>219</v>
      </c>
      <c r="AA188" t="s">
        <v>219</v>
      </c>
      <c r="AB188">
        <v>0</v>
      </c>
      <c r="AC188">
        <v>1</v>
      </c>
      <c r="AD188">
        <v>1</v>
      </c>
      <c r="AE188">
        <v>1</v>
      </c>
      <c r="AF188">
        <v>0</v>
      </c>
      <c r="AG188">
        <v>1</v>
      </c>
      <c r="AH188">
        <v>0</v>
      </c>
      <c r="AI188">
        <v>1</v>
      </c>
      <c r="AJ188">
        <v>1</v>
      </c>
      <c r="AK188">
        <v>0</v>
      </c>
      <c r="AL188">
        <v>1</v>
      </c>
      <c r="AM188">
        <v>1</v>
      </c>
      <c r="AN188">
        <v>1</v>
      </c>
      <c r="AO188">
        <v>0</v>
      </c>
      <c r="AP188">
        <v>0</v>
      </c>
      <c r="AQ188">
        <v>1</v>
      </c>
      <c r="AR188">
        <v>0</v>
      </c>
      <c r="AS188">
        <v>0</v>
      </c>
      <c r="AT188">
        <v>0</v>
      </c>
      <c r="AU188">
        <v>0</v>
      </c>
      <c r="AV188" t="s">
        <v>219</v>
      </c>
      <c r="AW188" t="s">
        <v>219</v>
      </c>
      <c r="AX188">
        <v>1</v>
      </c>
      <c r="AY188">
        <v>0</v>
      </c>
      <c r="AZ188">
        <v>1</v>
      </c>
      <c r="BA188">
        <v>0</v>
      </c>
      <c r="BB188">
        <v>0</v>
      </c>
      <c r="BC188">
        <v>0</v>
      </c>
      <c r="BD188">
        <v>1</v>
      </c>
      <c r="BE188">
        <v>0</v>
      </c>
      <c r="BF188">
        <v>0</v>
      </c>
      <c r="BG188">
        <v>0</v>
      </c>
      <c r="BH188">
        <v>0</v>
      </c>
      <c r="BI188">
        <v>0</v>
      </c>
      <c r="BJ188" t="s">
        <v>219</v>
      </c>
      <c r="BK188" t="s">
        <v>219</v>
      </c>
      <c r="BL188" t="s">
        <v>219</v>
      </c>
      <c r="BM188" t="s">
        <v>219</v>
      </c>
      <c r="BN188" t="s">
        <v>219</v>
      </c>
      <c r="BO188" t="s">
        <v>219</v>
      </c>
      <c r="BP188">
        <v>0</v>
      </c>
      <c r="BQ188">
        <v>0</v>
      </c>
      <c r="BR188" t="s">
        <v>219</v>
      </c>
      <c r="BS188" t="s">
        <v>219</v>
      </c>
      <c r="BT188" t="s">
        <v>219</v>
      </c>
      <c r="BU188" t="s">
        <v>219</v>
      </c>
      <c r="BV188" t="s">
        <v>219</v>
      </c>
      <c r="BW188" t="s">
        <v>219</v>
      </c>
      <c r="BX188" t="s">
        <v>219</v>
      </c>
      <c r="BY188" t="s">
        <v>219</v>
      </c>
      <c r="BZ188" t="s">
        <v>219</v>
      </c>
      <c r="CA188" t="s">
        <v>219</v>
      </c>
      <c r="CB188" t="s">
        <v>219</v>
      </c>
      <c r="CC188" t="s">
        <v>219</v>
      </c>
      <c r="CD188" t="s">
        <v>219</v>
      </c>
      <c r="CE188" t="s">
        <v>219</v>
      </c>
      <c r="CF188" t="s">
        <v>219</v>
      </c>
      <c r="CG188" t="s">
        <v>219</v>
      </c>
      <c r="CH188" t="s">
        <v>219</v>
      </c>
      <c r="CI188" t="s">
        <v>219</v>
      </c>
      <c r="CJ188" t="s">
        <v>219</v>
      </c>
      <c r="CK188" t="s">
        <v>219</v>
      </c>
      <c r="CL188" t="s">
        <v>219</v>
      </c>
      <c r="CM188" t="s">
        <v>219</v>
      </c>
      <c r="CN188" t="s">
        <v>219</v>
      </c>
      <c r="CO188" t="s">
        <v>219</v>
      </c>
      <c r="CP188" t="s">
        <v>219</v>
      </c>
      <c r="CQ188" t="s">
        <v>219</v>
      </c>
      <c r="CR188" t="s">
        <v>219</v>
      </c>
      <c r="CS188" t="s">
        <v>219</v>
      </c>
      <c r="CT188" t="s">
        <v>219</v>
      </c>
      <c r="CU188" t="s">
        <v>219</v>
      </c>
      <c r="CV188" t="s">
        <v>219</v>
      </c>
      <c r="CW188" t="s">
        <v>219</v>
      </c>
      <c r="CX188" t="s">
        <v>219</v>
      </c>
      <c r="CY188">
        <v>0</v>
      </c>
      <c r="CZ188">
        <v>0</v>
      </c>
      <c r="DA188" t="s">
        <v>219</v>
      </c>
      <c r="DB188" t="s">
        <v>219</v>
      </c>
      <c r="DC188" t="s">
        <v>219</v>
      </c>
      <c r="DD188" t="s">
        <v>219</v>
      </c>
      <c r="DE188" t="s">
        <v>219</v>
      </c>
      <c r="DF188" t="s">
        <v>219</v>
      </c>
      <c r="DG188" t="s">
        <v>219</v>
      </c>
      <c r="DH188">
        <v>0</v>
      </c>
      <c r="DI188">
        <v>1</v>
      </c>
      <c r="DJ188">
        <v>0</v>
      </c>
      <c r="DK188">
        <v>1</v>
      </c>
      <c r="DL188">
        <v>0</v>
      </c>
      <c r="DM188" t="s">
        <v>219</v>
      </c>
      <c r="DN188" t="s">
        <v>219</v>
      </c>
      <c r="DO188" t="s">
        <v>219</v>
      </c>
      <c r="DP188" t="s">
        <v>219</v>
      </c>
      <c r="DQ188" t="s">
        <v>219</v>
      </c>
      <c r="DR188">
        <v>0</v>
      </c>
      <c r="DS188">
        <v>0</v>
      </c>
      <c r="DT188">
        <v>1</v>
      </c>
      <c r="DU188">
        <v>0</v>
      </c>
      <c r="DV188">
        <v>1</v>
      </c>
      <c r="DW188">
        <v>0</v>
      </c>
      <c r="DX188">
        <v>0</v>
      </c>
      <c r="DY188">
        <v>0</v>
      </c>
      <c r="DZ188">
        <v>0</v>
      </c>
      <c r="EA188">
        <v>0</v>
      </c>
      <c r="EB188">
        <v>1</v>
      </c>
      <c r="EC188">
        <v>0</v>
      </c>
      <c r="ED188">
        <v>0</v>
      </c>
      <c r="EE188" t="s">
        <v>219</v>
      </c>
      <c r="EF188" t="s">
        <v>219</v>
      </c>
      <c r="EG188" t="s">
        <v>219</v>
      </c>
      <c r="EH188" t="s">
        <v>219</v>
      </c>
      <c r="EI188" t="s">
        <v>219</v>
      </c>
      <c r="EJ188">
        <v>0</v>
      </c>
      <c r="EK188" t="s">
        <v>219</v>
      </c>
      <c r="EL188" t="s">
        <v>219</v>
      </c>
      <c r="EM188" t="s">
        <v>219</v>
      </c>
      <c r="EN188" t="s">
        <v>219</v>
      </c>
      <c r="EO188" t="s">
        <v>219</v>
      </c>
      <c r="EP188">
        <v>1</v>
      </c>
      <c r="EQ188">
        <v>1</v>
      </c>
      <c r="ER188">
        <v>1</v>
      </c>
      <c r="ES188">
        <v>1</v>
      </c>
      <c r="ET188">
        <v>1</v>
      </c>
      <c r="EU188">
        <v>1</v>
      </c>
      <c r="EV188">
        <v>0</v>
      </c>
      <c r="EW188" t="s">
        <v>219</v>
      </c>
      <c r="EX188" t="s">
        <v>219</v>
      </c>
      <c r="EY188" t="s">
        <v>219</v>
      </c>
      <c r="EZ188" t="s">
        <v>219</v>
      </c>
      <c r="FA188" t="s">
        <v>219</v>
      </c>
      <c r="FB188" t="s">
        <v>219</v>
      </c>
      <c r="FC188">
        <v>1</v>
      </c>
      <c r="FD188">
        <v>0</v>
      </c>
      <c r="FE188">
        <v>1</v>
      </c>
      <c r="FF188">
        <v>1</v>
      </c>
      <c r="FG188">
        <v>0</v>
      </c>
      <c r="FH188" t="s">
        <v>219</v>
      </c>
      <c r="FI188" t="s">
        <v>219</v>
      </c>
      <c r="FJ188" t="s">
        <v>219</v>
      </c>
      <c r="FK188" t="s">
        <v>219</v>
      </c>
      <c r="FL188" t="s">
        <v>219</v>
      </c>
      <c r="FM188" t="s">
        <v>219</v>
      </c>
      <c r="FN188">
        <v>0</v>
      </c>
      <c r="FO188">
        <v>0</v>
      </c>
      <c r="FP188" t="s">
        <v>219</v>
      </c>
      <c r="FQ188" t="s">
        <v>219</v>
      </c>
      <c r="FR188" t="s">
        <v>219</v>
      </c>
      <c r="FS188" t="s">
        <v>219</v>
      </c>
      <c r="FT188" t="s">
        <v>219</v>
      </c>
      <c r="FU188" t="s">
        <v>219</v>
      </c>
      <c r="FV188" t="s">
        <v>219</v>
      </c>
      <c r="FW188" t="s">
        <v>219</v>
      </c>
      <c r="FX188" t="s">
        <v>219</v>
      </c>
      <c r="FY188">
        <v>0</v>
      </c>
      <c r="FZ188">
        <v>0</v>
      </c>
      <c r="GA188" t="s">
        <v>219</v>
      </c>
      <c r="GB188" t="s">
        <v>219</v>
      </c>
      <c r="GC188" t="s">
        <v>219</v>
      </c>
      <c r="GD188" t="s">
        <v>219</v>
      </c>
      <c r="GE188" t="s">
        <v>219</v>
      </c>
      <c r="GF188" t="s">
        <v>219</v>
      </c>
      <c r="GG188" t="s">
        <v>219</v>
      </c>
      <c r="GH188" t="s">
        <v>219</v>
      </c>
      <c r="GI188" t="s">
        <v>219</v>
      </c>
      <c r="GJ188" t="s">
        <v>219</v>
      </c>
      <c r="GK188" t="s">
        <v>219</v>
      </c>
      <c r="GL188" t="s">
        <v>219</v>
      </c>
      <c r="GM188" t="s">
        <v>219</v>
      </c>
      <c r="GN188" t="s">
        <v>219</v>
      </c>
      <c r="GO188" t="s">
        <v>219</v>
      </c>
      <c r="GP188" t="s">
        <v>219</v>
      </c>
      <c r="GQ188" t="s">
        <v>219</v>
      </c>
      <c r="GR188" t="s">
        <v>219</v>
      </c>
      <c r="GS188" t="s">
        <v>219</v>
      </c>
      <c r="GT188" t="s">
        <v>219</v>
      </c>
      <c r="GU188" t="s">
        <v>219</v>
      </c>
      <c r="GV188" t="s">
        <v>219</v>
      </c>
      <c r="GW188" t="s">
        <v>219</v>
      </c>
      <c r="GX188" t="s">
        <v>219</v>
      </c>
      <c r="GY188" t="s">
        <v>219</v>
      </c>
      <c r="GZ188" t="s">
        <v>219</v>
      </c>
      <c r="HA188" t="s">
        <v>219</v>
      </c>
      <c r="HB188" t="s">
        <v>219</v>
      </c>
      <c r="HC188" t="s">
        <v>219</v>
      </c>
      <c r="HD188" t="s">
        <v>219</v>
      </c>
      <c r="HE188" t="s">
        <v>219</v>
      </c>
      <c r="HF188" t="s">
        <v>219</v>
      </c>
      <c r="HG188" t="s">
        <v>219</v>
      </c>
      <c r="HH188" t="s">
        <v>219</v>
      </c>
      <c r="HI188" t="s">
        <v>219</v>
      </c>
      <c r="HJ188">
        <v>0</v>
      </c>
    </row>
    <row r="189" spans="1:218">
      <c r="A189" t="s">
        <v>259</v>
      </c>
      <c r="B189" s="1">
        <v>44378</v>
      </c>
      <c r="C189" s="1">
        <v>44742</v>
      </c>
      <c r="D189">
        <v>0</v>
      </c>
      <c r="E189">
        <v>1</v>
      </c>
      <c r="F189">
        <v>0</v>
      </c>
      <c r="G189">
        <v>0</v>
      </c>
      <c r="H189">
        <v>0</v>
      </c>
      <c r="I189">
        <v>1</v>
      </c>
      <c r="J189">
        <v>1</v>
      </c>
      <c r="K189">
        <v>0</v>
      </c>
      <c r="L189">
        <v>0</v>
      </c>
      <c r="M189">
        <v>1</v>
      </c>
      <c r="N189">
        <v>0</v>
      </c>
      <c r="O189">
        <v>1</v>
      </c>
      <c r="P189">
        <v>0</v>
      </c>
      <c r="Q189">
        <v>0</v>
      </c>
      <c r="R189">
        <v>0</v>
      </c>
      <c r="S189">
        <v>0</v>
      </c>
      <c r="T189">
        <v>0</v>
      </c>
      <c r="U189" t="s">
        <v>219</v>
      </c>
      <c r="V189" t="s">
        <v>219</v>
      </c>
      <c r="W189" t="s">
        <v>219</v>
      </c>
      <c r="X189" t="s">
        <v>219</v>
      </c>
      <c r="Y189" t="s">
        <v>219</v>
      </c>
      <c r="Z189" t="s">
        <v>219</v>
      </c>
      <c r="AA189" t="s">
        <v>219</v>
      </c>
      <c r="AB189">
        <v>0</v>
      </c>
      <c r="AC189">
        <v>1</v>
      </c>
      <c r="AD189">
        <v>1</v>
      </c>
      <c r="AE189">
        <v>1</v>
      </c>
      <c r="AF189">
        <v>0</v>
      </c>
      <c r="AG189">
        <v>1</v>
      </c>
      <c r="AH189">
        <v>0</v>
      </c>
      <c r="AI189">
        <v>1</v>
      </c>
      <c r="AJ189">
        <v>1</v>
      </c>
      <c r="AK189">
        <v>0</v>
      </c>
      <c r="AL189">
        <v>1</v>
      </c>
      <c r="AM189">
        <v>1</v>
      </c>
      <c r="AN189">
        <v>1</v>
      </c>
      <c r="AO189">
        <v>0</v>
      </c>
      <c r="AP189">
        <v>0</v>
      </c>
      <c r="AQ189">
        <v>1</v>
      </c>
      <c r="AR189">
        <v>0</v>
      </c>
      <c r="AS189">
        <v>0</v>
      </c>
      <c r="AT189">
        <v>0</v>
      </c>
      <c r="AU189">
        <v>0</v>
      </c>
      <c r="AV189" t="s">
        <v>219</v>
      </c>
      <c r="AW189" t="s">
        <v>219</v>
      </c>
      <c r="AX189">
        <v>1</v>
      </c>
      <c r="AY189">
        <v>0</v>
      </c>
      <c r="AZ189">
        <v>1</v>
      </c>
      <c r="BA189">
        <v>0</v>
      </c>
      <c r="BB189">
        <v>0</v>
      </c>
      <c r="BC189">
        <v>0</v>
      </c>
      <c r="BD189">
        <v>1</v>
      </c>
      <c r="BE189">
        <v>0</v>
      </c>
      <c r="BF189">
        <v>0</v>
      </c>
      <c r="BG189">
        <v>0</v>
      </c>
      <c r="BH189">
        <v>0</v>
      </c>
      <c r="BI189">
        <v>0</v>
      </c>
      <c r="BJ189" t="s">
        <v>219</v>
      </c>
      <c r="BK189" t="s">
        <v>219</v>
      </c>
      <c r="BL189" t="s">
        <v>219</v>
      </c>
      <c r="BM189" t="s">
        <v>219</v>
      </c>
      <c r="BN189" t="s">
        <v>219</v>
      </c>
      <c r="BO189" t="s">
        <v>219</v>
      </c>
      <c r="BP189">
        <v>0</v>
      </c>
      <c r="BQ189">
        <v>0</v>
      </c>
      <c r="BR189" t="s">
        <v>219</v>
      </c>
      <c r="BS189" t="s">
        <v>219</v>
      </c>
      <c r="BT189" t="s">
        <v>219</v>
      </c>
      <c r="BU189" t="s">
        <v>219</v>
      </c>
      <c r="BV189" t="s">
        <v>219</v>
      </c>
      <c r="BW189" t="s">
        <v>219</v>
      </c>
      <c r="BX189" t="s">
        <v>219</v>
      </c>
      <c r="BY189" t="s">
        <v>219</v>
      </c>
      <c r="BZ189" t="s">
        <v>219</v>
      </c>
      <c r="CA189" t="s">
        <v>219</v>
      </c>
      <c r="CB189" t="s">
        <v>219</v>
      </c>
      <c r="CC189" t="s">
        <v>219</v>
      </c>
      <c r="CD189" t="s">
        <v>219</v>
      </c>
      <c r="CE189" t="s">
        <v>219</v>
      </c>
      <c r="CF189" t="s">
        <v>219</v>
      </c>
      <c r="CG189" t="s">
        <v>219</v>
      </c>
      <c r="CH189" t="s">
        <v>219</v>
      </c>
      <c r="CI189" t="s">
        <v>219</v>
      </c>
      <c r="CJ189" t="s">
        <v>219</v>
      </c>
      <c r="CK189" t="s">
        <v>219</v>
      </c>
      <c r="CL189" t="s">
        <v>219</v>
      </c>
      <c r="CM189" t="s">
        <v>219</v>
      </c>
      <c r="CN189" t="s">
        <v>219</v>
      </c>
      <c r="CO189" t="s">
        <v>219</v>
      </c>
      <c r="CP189" t="s">
        <v>219</v>
      </c>
      <c r="CQ189" t="s">
        <v>219</v>
      </c>
      <c r="CR189" t="s">
        <v>219</v>
      </c>
      <c r="CS189" t="s">
        <v>219</v>
      </c>
      <c r="CT189" t="s">
        <v>219</v>
      </c>
      <c r="CU189" t="s">
        <v>219</v>
      </c>
      <c r="CV189" t="s">
        <v>219</v>
      </c>
      <c r="CW189" t="s">
        <v>219</v>
      </c>
      <c r="CX189" t="s">
        <v>219</v>
      </c>
      <c r="CY189">
        <v>0</v>
      </c>
      <c r="CZ189">
        <v>0</v>
      </c>
      <c r="DA189" t="s">
        <v>219</v>
      </c>
      <c r="DB189" t="s">
        <v>219</v>
      </c>
      <c r="DC189" t="s">
        <v>219</v>
      </c>
      <c r="DD189" t="s">
        <v>219</v>
      </c>
      <c r="DE189" t="s">
        <v>219</v>
      </c>
      <c r="DF189" t="s">
        <v>219</v>
      </c>
      <c r="DG189" t="s">
        <v>219</v>
      </c>
      <c r="DH189">
        <v>0</v>
      </c>
      <c r="DI189">
        <v>1</v>
      </c>
      <c r="DJ189">
        <v>0</v>
      </c>
      <c r="DK189">
        <v>1</v>
      </c>
      <c r="DL189">
        <v>0</v>
      </c>
      <c r="DM189" t="s">
        <v>219</v>
      </c>
      <c r="DN189" t="s">
        <v>219</v>
      </c>
      <c r="DO189" t="s">
        <v>219</v>
      </c>
      <c r="DP189" t="s">
        <v>219</v>
      </c>
      <c r="DQ189" t="s">
        <v>219</v>
      </c>
      <c r="DR189">
        <v>0</v>
      </c>
      <c r="DS189">
        <v>0</v>
      </c>
      <c r="DT189">
        <v>1</v>
      </c>
      <c r="DU189">
        <v>0</v>
      </c>
      <c r="DV189">
        <v>1</v>
      </c>
      <c r="DW189">
        <v>0</v>
      </c>
      <c r="DX189">
        <v>0</v>
      </c>
      <c r="DY189">
        <v>0</v>
      </c>
      <c r="DZ189">
        <v>0</v>
      </c>
      <c r="EA189">
        <v>0</v>
      </c>
      <c r="EB189">
        <v>1</v>
      </c>
      <c r="EC189">
        <v>0</v>
      </c>
      <c r="ED189">
        <v>0</v>
      </c>
      <c r="EE189" t="s">
        <v>219</v>
      </c>
      <c r="EF189" t="s">
        <v>219</v>
      </c>
      <c r="EG189" t="s">
        <v>219</v>
      </c>
      <c r="EH189" t="s">
        <v>219</v>
      </c>
      <c r="EI189" t="s">
        <v>219</v>
      </c>
      <c r="EJ189">
        <v>0</v>
      </c>
      <c r="EK189" t="s">
        <v>219</v>
      </c>
      <c r="EL189" t="s">
        <v>219</v>
      </c>
      <c r="EM189" t="s">
        <v>219</v>
      </c>
      <c r="EN189" t="s">
        <v>219</v>
      </c>
      <c r="EO189" t="s">
        <v>219</v>
      </c>
      <c r="EP189">
        <v>1</v>
      </c>
      <c r="EQ189">
        <v>1</v>
      </c>
      <c r="ER189">
        <v>1</v>
      </c>
      <c r="ES189">
        <v>1</v>
      </c>
      <c r="ET189">
        <v>1</v>
      </c>
      <c r="EU189">
        <v>1</v>
      </c>
      <c r="EV189">
        <v>0</v>
      </c>
      <c r="EW189" t="s">
        <v>219</v>
      </c>
      <c r="EX189" t="s">
        <v>219</v>
      </c>
      <c r="EY189" t="s">
        <v>219</v>
      </c>
      <c r="EZ189" t="s">
        <v>219</v>
      </c>
      <c r="FA189" t="s">
        <v>219</v>
      </c>
      <c r="FB189" t="s">
        <v>219</v>
      </c>
      <c r="FC189">
        <v>1</v>
      </c>
      <c r="FD189">
        <v>0</v>
      </c>
      <c r="FE189">
        <v>1</v>
      </c>
      <c r="FF189">
        <v>1</v>
      </c>
      <c r="FG189">
        <v>0</v>
      </c>
      <c r="FH189" t="s">
        <v>219</v>
      </c>
      <c r="FI189" t="s">
        <v>219</v>
      </c>
      <c r="FJ189" t="s">
        <v>219</v>
      </c>
      <c r="FK189" t="s">
        <v>219</v>
      </c>
      <c r="FL189" t="s">
        <v>219</v>
      </c>
      <c r="FM189" t="s">
        <v>219</v>
      </c>
      <c r="FN189">
        <v>0</v>
      </c>
      <c r="FO189">
        <v>0</v>
      </c>
      <c r="FP189" t="s">
        <v>219</v>
      </c>
      <c r="FQ189" t="s">
        <v>219</v>
      </c>
      <c r="FR189" t="s">
        <v>219</v>
      </c>
      <c r="FS189" t="s">
        <v>219</v>
      </c>
      <c r="FT189" t="s">
        <v>219</v>
      </c>
      <c r="FU189" t="s">
        <v>219</v>
      </c>
      <c r="FV189" t="s">
        <v>219</v>
      </c>
      <c r="FW189" t="s">
        <v>219</v>
      </c>
      <c r="FX189" t="s">
        <v>219</v>
      </c>
      <c r="FY189">
        <v>0</v>
      </c>
      <c r="FZ189">
        <v>0</v>
      </c>
      <c r="GA189" t="s">
        <v>219</v>
      </c>
      <c r="GB189" t="s">
        <v>219</v>
      </c>
      <c r="GC189" t="s">
        <v>219</v>
      </c>
      <c r="GD189" t="s">
        <v>219</v>
      </c>
      <c r="GE189" t="s">
        <v>219</v>
      </c>
      <c r="GF189" t="s">
        <v>219</v>
      </c>
      <c r="GG189" t="s">
        <v>219</v>
      </c>
      <c r="GH189" t="s">
        <v>219</v>
      </c>
      <c r="GI189" t="s">
        <v>219</v>
      </c>
      <c r="GJ189" t="s">
        <v>219</v>
      </c>
      <c r="GK189" t="s">
        <v>219</v>
      </c>
      <c r="GL189" t="s">
        <v>219</v>
      </c>
      <c r="GM189" t="s">
        <v>219</v>
      </c>
      <c r="GN189" t="s">
        <v>219</v>
      </c>
      <c r="GO189" t="s">
        <v>219</v>
      </c>
      <c r="GP189" t="s">
        <v>219</v>
      </c>
      <c r="GQ189" t="s">
        <v>219</v>
      </c>
      <c r="GR189" t="s">
        <v>219</v>
      </c>
      <c r="GS189" t="s">
        <v>219</v>
      </c>
      <c r="GT189" t="s">
        <v>219</v>
      </c>
      <c r="GU189" t="s">
        <v>219</v>
      </c>
      <c r="GV189" t="s">
        <v>219</v>
      </c>
      <c r="GW189" t="s">
        <v>219</v>
      </c>
      <c r="GX189" t="s">
        <v>219</v>
      </c>
      <c r="GY189" t="s">
        <v>219</v>
      </c>
      <c r="GZ189" t="s">
        <v>219</v>
      </c>
      <c r="HA189" t="s">
        <v>219</v>
      </c>
      <c r="HB189" t="s">
        <v>219</v>
      </c>
      <c r="HC189" t="s">
        <v>219</v>
      </c>
      <c r="HD189" t="s">
        <v>219</v>
      </c>
      <c r="HE189" t="s">
        <v>219</v>
      </c>
      <c r="HF189" t="s">
        <v>219</v>
      </c>
      <c r="HG189" t="s">
        <v>219</v>
      </c>
      <c r="HH189" t="s">
        <v>219</v>
      </c>
      <c r="HI189" t="s">
        <v>219</v>
      </c>
      <c r="HJ189">
        <v>0</v>
      </c>
    </row>
    <row r="190" spans="1:218">
      <c r="A190" t="s">
        <v>259</v>
      </c>
      <c r="B190" s="1">
        <v>44743</v>
      </c>
      <c r="C190" s="1">
        <v>44866</v>
      </c>
      <c r="D190">
        <v>0</v>
      </c>
      <c r="E190">
        <v>1</v>
      </c>
      <c r="F190">
        <v>0</v>
      </c>
      <c r="G190">
        <v>0</v>
      </c>
      <c r="H190">
        <v>0</v>
      </c>
      <c r="I190">
        <v>1</v>
      </c>
      <c r="J190">
        <v>1</v>
      </c>
      <c r="K190">
        <v>0</v>
      </c>
      <c r="L190">
        <v>0</v>
      </c>
      <c r="M190">
        <v>1</v>
      </c>
      <c r="N190">
        <v>0</v>
      </c>
      <c r="O190">
        <v>1</v>
      </c>
      <c r="P190">
        <v>1</v>
      </c>
      <c r="Q190">
        <v>0</v>
      </c>
      <c r="R190">
        <v>1</v>
      </c>
      <c r="S190">
        <v>0</v>
      </c>
      <c r="T190">
        <v>0</v>
      </c>
      <c r="U190" t="s">
        <v>219</v>
      </c>
      <c r="V190" t="s">
        <v>219</v>
      </c>
      <c r="W190" t="s">
        <v>219</v>
      </c>
      <c r="X190" t="s">
        <v>219</v>
      </c>
      <c r="Y190" t="s">
        <v>219</v>
      </c>
      <c r="Z190" t="s">
        <v>219</v>
      </c>
      <c r="AA190" t="s">
        <v>219</v>
      </c>
      <c r="AB190">
        <v>0</v>
      </c>
      <c r="AC190">
        <v>1</v>
      </c>
      <c r="AD190">
        <v>1</v>
      </c>
      <c r="AE190">
        <v>1</v>
      </c>
      <c r="AF190">
        <v>0</v>
      </c>
      <c r="AG190">
        <v>1</v>
      </c>
      <c r="AH190">
        <v>0</v>
      </c>
      <c r="AI190">
        <v>1</v>
      </c>
      <c r="AJ190">
        <v>1</v>
      </c>
      <c r="AK190">
        <v>0</v>
      </c>
      <c r="AL190">
        <v>1</v>
      </c>
      <c r="AM190">
        <v>1</v>
      </c>
      <c r="AN190">
        <v>1</v>
      </c>
      <c r="AO190">
        <v>0</v>
      </c>
      <c r="AP190">
        <v>0</v>
      </c>
      <c r="AQ190">
        <v>1</v>
      </c>
      <c r="AR190">
        <v>0</v>
      </c>
      <c r="AS190">
        <v>0</v>
      </c>
      <c r="AT190">
        <v>0</v>
      </c>
      <c r="AU190">
        <v>0</v>
      </c>
      <c r="AV190" t="s">
        <v>219</v>
      </c>
      <c r="AW190" t="s">
        <v>219</v>
      </c>
      <c r="AX190">
        <v>1</v>
      </c>
      <c r="AY190">
        <v>0</v>
      </c>
      <c r="AZ190">
        <v>1</v>
      </c>
      <c r="BA190">
        <v>0</v>
      </c>
      <c r="BB190">
        <v>0</v>
      </c>
      <c r="BC190">
        <v>0</v>
      </c>
      <c r="BD190">
        <v>1</v>
      </c>
      <c r="BE190">
        <v>0</v>
      </c>
      <c r="BF190">
        <v>0</v>
      </c>
      <c r="BG190">
        <v>0</v>
      </c>
      <c r="BH190">
        <v>0</v>
      </c>
      <c r="BI190">
        <v>0</v>
      </c>
      <c r="BJ190" t="s">
        <v>219</v>
      </c>
      <c r="BK190" t="s">
        <v>219</v>
      </c>
      <c r="BL190" t="s">
        <v>219</v>
      </c>
      <c r="BM190" t="s">
        <v>219</v>
      </c>
      <c r="BN190" t="s">
        <v>219</v>
      </c>
      <c r="BO190" t="s">
        <v>219</v>
      </c>
      <c r="BP190">
        <v>0</v>
      </c>
      <c r="BQ190">
        <v>0</v>
      </c>
      <c r="BR190" t="s">
        <v>219</v>
      </c>
      <c r="BS190" t="s">
        <v>219</v>
      </c>
      <c r="BT190" t="s">
        <v>219</v>
      </c>
      <c r="BU190" t="s">
        <v>219</v>
      </c>
      <c r="BV190" t="s">
        <v>219</v>
      </c>
      <c r="BW190" t="s">
        <v>219</v>
      </c>
      <c r="BX190" t="s">
        <v>219</v>
      </c>
      <c r="BY190" t="s">
        <v>219</v>
      </c>
      <c r="BZ190" t="s">
        <v>219</v>
      </c>
      <c r="CA190" t="s">
        <v>219</v>
      </c>
      <c r="CB190" t="s">
        <v>219</v>
      </c>
      <c r="CC190" t="s">
        <v>219</v>
      </c>
      <c r="CD190" t="s">
        <v>219</v>
      </c>
      <c r="CE190" t="s">
        <v>219</v>
      </c>
      <c r="CF190" t="s">
        <v>219</v>
      </c>
      <c r="CG190" t="s">
        <v>219</v>
      </c>
      <c r="CH190" t="s">
        <v>219</v>
      </c>
      <c r="CI190" t="s">
        <v>219</v>
      </c>
      <c r="CJ190" t="s">
        <v>219</v>
      </c>
      <c r="CK190" t="s">
        <v>219</v>
      </c>
      <c r="CL190" t="s">
        <v>219</v>
      </c>
      <c r="CM190" t="s">
        <v>219</v>
      </c>
      <c r="CN190" t="s">
        <v>219</v>
      </c>
      <c r="CO190" t="s">
        <v>219</v>
      </c>
      <c r="CP190" t="s">
        <v>219</v>
      </c>
      <c r="CQ190" t="s">
        <v>219</v>
      </c>
      <c r="CR190" t="s">
        <v>219</v>
      </c>
      <c r="CS190" t="s">
        <v>219</v>
      </c>
      <c r="CT190" t="s">
        <v>219</v>
      </c>
      <c r="CU190" t="s">
        <v>219</v>
      </c>
      <c r="CV190" t="s">
        <v>219</v>
      </c>
      <c r="CW190" t="s">
        <v>219</v>
      </c>
      <c r="CX190" t="s">
        <v>219</v>
      </c>
      <c r="CY190">
        <v>0</v>
      </c>
      <c r="CZ190">
        <v>0</v>
      </c>
      <c r="DA190" t="s">
        <v>219</v>
      </c>
      <c r="DB190" t="s">
        <v>219</v>
      </c>
      <c r="DC190" t="s">
        <v>219</v>
      </c>
      <c r="DD190" t="s">
        <v>219</v>
      </c>
      <c r="DE190" t="s">
        <v>219</v>
      </c>
      <c r="DF190" t="s">
        <v>219</v>
      </c>
      <c r="DG190" t="s">
        <v>219</v>
      </c>
      <c r="DH190">
        <v>0</v>
      </c>
      <c r="DI190">
        <v>1</v>
      </c>
      <c r="DJ190">
        <v>0</v>
      </c>
      <c r="DK190">
        <v>1</v>
      </c>
      <c r="DL190">
        <v>0</v>
      </c>
      <c r="DM190" t="s">
        <v>219</v>
      </c>
      <c r="DN190" t="s">
        <v>219</v>
      </c>
      <c r="DO190" t="s">
        <v>219</v>
      </c>
      <c r="DP190" t="s">
        <v>219</v>
      </c>
      <c r="DQ190" t="s">
        <v>219</v>
      </c>
      <c r="DR190">
        <v>0</v>
      </c>
      <c r="DS190">
        <v>0</v>
      </c>
      <c r="DT190">
        <v>1</v>
      </c>
      <c r="DU190">
        <v>0</v>
      </c>
      <c r="DV190">
        <v>1</v>
      </c>
      <c r="DW190">
        <v>0</v>
      </c>
      <c r="DX190">
        <v>0</v>
      </c>
      <c r="DY190">
        <v>0</v>
      </c>
      <c r="DZ190">
        <v>0</v>
      </c>
      <c r="EA190">
        <v>0</v>
      </c>
      <c r="EB190">
        <v>1</v>
      </c>
      <c r="EC190">
        <v>0</v>
      </c>
      <c r="ED190">
        <v>0</v>
      </c>
      <c r="EE190" t="s">
        <v>219</v>
      </c>
      <c r="EF190" t="s">
        <v>219</v>
      </c>
      <c r="EG190" t="s">
        <v>219</v>
      </c>
      <c r="EH190" t="s">
        <v>219</v>
      </c>
      <c r="EI190" t="s">
        <v>219</v>
      </c>
      <c r="EJ190">
        <v>0</v>
      </c>
      <c r="EK190" t="s">
        <v>219</v>
      </c>
      <c r="EL190" t="s">
        <v>219</v>
      </c>
      <c r="EM190" t="s">
        <v>219</v>
      </c>
      <c r="EN190" t="s">
        <v>219</v>
      </c>
      <c r="EO190" t="s">
        <v>219</v>
      </c>
      <c r="EP190">
        <v>1</v>
      </c>
      <c r="EQ190">
        <v>1</v>
      </c>
      <c r="ER190">
        <v>1</v>
      </c>
      <c r="ES190">
        <v>1</v>
      </c>
      <c r="ET190">
        <v>1</v>
      </c>
      <c r="EU190">
        <v>1</v>
      </c>
      <c r="EV190">
        <v>0</v>
      </c>
      <c r="EW190" t="s">
        <v>219</v>
      </c>
      <c r="EX190" t="s">
        <v>219</v>
      </c>
      <c r="EY190" t="s">
        <v>219</v>
      </c>
      <c r="EZ190" t="s">
        <v>219</v>
      </c>
      <c r="FA190" t="s">
        <v>219</v>
      </c>
      <c r="FB190" t="s">
        <v>219</v>
      </c>
      <c r="FC190">
        <v>1</v>
      </c>
      <c r="FD190">
        <v>0</v>
      </c>
      <c r="FE190">
        <v>1</v>
      </c>
      <c r="FF190">
        <v>1</v>
      </c>
      <c r="FG190">
        <v>1</v>
      </c>
      <c r="FH190">
        <v>0</v>
      </c>
      <c r="FI190">
        <v>0</v>
      </c>
      <c r="FJ190">
        <v>0</v>
      </c>
      <c r="FK190">
        <v>0</v>
      </c>
      <c r="FL190">
        <v>1</v>
      </c>
      <c r="FM190">
        <v>0</v>
      </c>
      <c r="FN190">
        <v>0</v>
      </c>
      <c r="FO190">
        <v>0</v>
      </c>
      <c r="FP190" t="s">
        <v>219</v>
      </c>
      <c r="FQ190" t="s">
        <v>219</v>
      </c>
      <c r="FR190" t="s">
        <v>219</v>
      </c>
      <c r="FS190" t="s">
        <v>219</v>
      </c>
      <c r="FT190" t="s">
        <v>219</v>
      </c>
      <c r="FU190" t="s">
        <v>219</v>
      </c>
      <c r="FV190" t="s">
        <v>219</v>
      </c>
      <c r="FW190" t="s">
        <v>219</v>
      </c>
      <c r="FX190" t="s">
        <v>219</v>
      </c>
      <c r="FY190">
        <v>0</v>
      </c>
      <c r="FZ190">
        <v>1</v>
      </c>
      <c r="GA190">
        <v>1</v>
      </c>
      <c r="GB190">
        <v>0</v>
      </c>
      <c r="GC190">
        <v>0</v>
      </c>
      <c r="GD190">
        <v>0</v>
      </c>
      <c r="GE190">
        <v>0</v>
      </c>
      <c r="GF190">
        <v>0</v>
      </c>
      <c r="GG190">
        <v>0</v>
      </c>
      <c r="GH190">
        <v>1</v>
      </c>
      <c r="GI190">
        <v>1</v>
      </c>
      <c r="GJ190">
        <v>1</v>
      </c>
      <c r="GK190">
        <v>0</v>
      </c>
      <c r="GL190">
        <v>1</v>
      </c>
      <c r="GM190">
        <v>1</v>
      </c>
      <c r="GN190">
        <v>1</v>
      </c>
      <c r="GO190">
        <v>1</v>
      </c>
      <c r="GP190">
        <v>0</v>
      </c>
      <c r="GQ190">
        <v>0</v>
      </c>
      <c r="GR190">
        <v>1</v>
      </c>
      <c r="GS190">
        <v>0</v>
      </c>
      <c r="GT190">
        <v>0</v>
      </c>
      <c r="GU190">
        <v>0</v>
      </c>
      <c r="GV190">
        <v>1</v>
      </c>
      <c r="GW190">
        <v>0</v>
      </c>
      <c r="GX190">
        <v>1</v>
      </c>
      <c r="GY190">
        <v>0</v>
      </c>
      <c r="GZ190">
        <v>0</v>
      </c>
      <c r="HA190">
        <v>1</v>
      </c>
      <c r="HB190">
        <v>0</v>
      </c>
      <c r="HC190">
        <v>0</v>
      </c>
      <c r="HD190">
        <v>0</v>
      </c>
      <c r="HE190">
        <v>0</v>
      </c>
      <c r="HF190">
        <v>0</v>
      </c>
      <c r="HG190">
        <v>0</v>
      </c>
      <c r="HH190">
        <v>0</v>
      </c>
      <c r="HI190">
        <v>1</v>
      </c>
      <c r="HJ190">
        <v>0</v>
      </c>
    </row>
    <row r="191" spans="1:218">
      <c r="A191" t="s">
        <v>260</v>
      </c>
      <c r="B191" s="1">
        <v>43678</v>
      </c>
      <c r="C191" s="1">
        <v>44280</v>
      </c>
      <c r="D191">
        <v>1</v>
      </c>
      <c r="E191">
        <v>1</v>
      </c>
      <c r="F191">
        <v>1</v>
      </c>
      <c r="G191">
        <v>1</v>
      </c>
      <c r="H191">
        <v>1</v>
      </c>
      <c r="I191">
        <v>1</v>
      </c>
      <c r="J191">
        <v>1</v>
      </c>
      <c r="K191">
        <v>0</v>
      </c>
      <c r="L191">
        <v>0</v>
      </c>
      <c r="M191">
        <v>0</v>
      </c>
      <c r="N191">
        <v>0</v>
      </c>
      <c r="O191">
        <v>1</v>
      </c>
      <c r="P191">
        <v>1</v>
      </c>
      <c r="Q191">
        <v>0</v>
      </c>
      <c r="R191">
        <v>0</v>
      </c>
      <c r="S191">
        <v>0</v>
      </c>
      <c r="T191">
        <v>1</v>
      </c>
      <c r="U191">
        <v>1</v>
      </c>
      <c r="V191">
        <v>0</v>
      </c>
      <c r="W191">
        <v>0</v>
      </c>
      <c r="X191">
        <v>1</v>
      </c>
      <c r="Y191">
        <v>1</v>
      </c>
      <c r="Z191">
        <v>0</v>
      </c>
      <c r="AA191">
        <v>1</v>
      </c>
      <c r="AB191">
        <v>0</v>
      </c>
      <c r="AC191">
        <v>1</v>
      </c>
      <c r="AD191">
        <v>1</v>
      </c>
      <c r="AE191">
        <v>1</v>
      </c>
      <c r="AF191">
        <v>1</v>
      </c>
      <c r="AG191">
        <v>1</v>
      </c>
      <c r="AH191">
        <v>1</v>
      </c>
      <c r="AI191">
        <v>1</v>
      </c>
      <c r="AJ191">
        <v>1</v>
      </c>
      <c r="AK191">
        <v>0</v>
      </c>
      <c r="AL191">
        <v>1</v>
      </c>
      <c r="AM191">
        <v>1</v>
      </c>
      <c r="AN191">
        <v>1</v>
      </c>
      <c r="AO191">
        <v>0</v>
      </c>
      <c r="AP191">
        <v>0</v>
      </c>
      <c r="AQ191">
        <v>1</v>
      </c>
      <c r="AR191">
        <v>0</v>
      </c>
      <c r="AS191">
        <v>0</v>
      </c>
      <c r="AT191">
        <v>1</v>
      </c>
      <c r="AU191">
        <v>0</v>
      </c>
      <c r="AV191" t="s">
        <v>219</v>
      </c>
      <c r="AW191" t="s">
        <v>219</v>
      </c>
      <c r="AX191">
        <v>1</v>
      </c>
      <c r="AY191">
        <v>0</v>
      </c>
      <c r="AZ191">
        <v>1</v>
      </c>
      <c r="BA191">
        <v>0</v>
      </c>
      <c r="BB191">
        <v>0</v>
      </c>
      <c r="BC191">
        <v>0</v>
      </c>
      <c r="BD191">
        <v>1</v>
      </c>
      <c r="BE191">
        <v>0</v>
      </c>
      <c r="BF191">
        <v>1</v>
      </c>
      <c r="BG191">
        <v>0</v>
      </c>
      <c r="BH191">
        <v>0</v>
      </c>
      <c r="BI191">
        <v>1</v>
      </c>
      <c r="BJ191">
        <v>1</v>
      </c>
      <c r="BK191">
        <v>0</v>
      </c>
      <c r="BL191">
        <v>0</v>
      </c>
      <c r="BM191">
        <v>1</v>
      </c>
      <c r="BN191">
        <v>0</v>
      </c>
      <c r="BO191">
        <v>1</v>
      </c>
      <c r="BP191">
        <v>0</v>
      </c>
      <c r="BQ191">
        <v>1</v>
      </c>
      <c r="BR191">
        <v>0</v>
      </c>
      <c r="BS191" t="s">
        <v>219</v>
      </c>
      <c r="BT191" t="s">
        <v>219</v>
      </c>
      <c r="BU191" t="s">
        <v>219</v>
      </c>
      <c r="BV191" t="s">
        <v>219</v>
      </c>
      <c r="BW191" t="s">
        <v>219</v>
      </c>
      <c r="BX191" t="s">
        <v>219</v>
      </c>
      <c r="BY191" t="s">
        <v>219</v>
      </c>
      <c r="BZ191" t="s">
        <v>219</v>
      </c>
      <c r="CA191" t="s">
        <v>219</v>
      </c>
      <c r="CB191" t="s">
        <v>219</v>
      </c>
      <c r="CC191" t="s">
        <v>219</v>
      </c>
      <c r="CD191" t="s">
        <v>219</v>
      </c>
      <c r="CE191" t="s">
        <v>219</v>
      </c>
      <c r="CF191" t="s">
        <v>219</v>
      </c>
      <c r="CG191" t="s">
        <v>219</v>
      </c>
      <c r="CH191" t="s">
        <v>219</v>
      </c>
      <c r="CI191">
        <v>0</v>
      </c>
      <c r="CJ191">
        <v>1</v>
      </c>
      <c r="CK191">
        <v>1</v>
      </c>
      <c r="CL191">
        <v>1</v>
      </c>
      <c r="CM191">
        <v>1</v>
      </c>
      <c r="CN191">
        <v>0</v>
      </c>
      <c r="CO191">
        <v>0</v>
      </c>
      <c r="CP191">
        <v>1</v>
      </c>
      <c r="CQ191">
        <v>1</v>
      </c>
      <c r="CR191">
        <v>0</v>
      </c>
      <c r="CS191">
        <v>1</v>
      </c>
      <c r="CT191">
        <v>0</v>
      </c>
      <c r="CU191">
        <v>1</v>
      </c>
      <c r="CV191">
        <v>1</v>
      </c>
      <c r="CW191">
        <v>1</v>
      </c>
      <c r="CX191">
        <v>0</v>
      </c>
      <c r="CY191">
        <v>0</v>
      </c>
      <c r="CZ191">
        <v>1</v>
      </c>
      <c r="DA191">
        <v>1</v>
      </c>
      <c r="DB191">
        <v>1</v>
      </c>
      <c r="DC191">
        <v>0</v>
      </c>
      <c r="DD191" t="s">
        <v>219</v>
      </c>
      <c r="DE191" t="s">
        <v>219</v>
      </c>
      <c r="DF191" t="s">
        <v>219</v>
      </c>
      <c r="DG191" t="s">
        <v>219</v>
      </c>
      <c r="DH191">
        <v>0</v>
      </c>
      <c r="DI191">
        <v>1</v>
      </c>
      <c r="DJ191">
        <v>0</v>
      </c>
      <c r="DK191">
        <v>1</v>
      </c>
      <c r="DL191">
        <v>0</v>
      </c>
      <c r="DM191" t="s">
        <v>219</v>
      </c>
      <c r="DN191" t="s">
        <v>219</v>
      </c>
      <c r="DO191" t="s">
        <v>219</v>
      </c>
      <c r="DP191" t="s">
        <v>219</v>
      </c>
      <c r="DQ191" t="s">
        <v>219</v>
      </c>
      <c r="DR191">
        <v>0</v>
      </c>
      <c r="DS191">
        <v>0</v>
      </c>
      <c r="DT191">
        <v>1</v>
      </c>
      <c r="DU191">
        <v>0</v>
      </c>
      <c r="DV191">
        <v>1</v>
      </c>
      <c r="DW191">
        <v>1</v>
      </c>
      <c r="DX191">
        <v>0</v>
      </c>
      <c r="DY191">
        <v>1</v>
      </c>
      <c r="DZ191">
        <v>0</v>
      </c>
      <c r="EA191">
        <v>0</v>
      </c>
      <c r="EB191">
        <v>0</v>
      </c>
      <c r="EC191">
        <v>1</v>
      </c>
      <c r="ED191">
        <v>0</v>
      </c>
      <c r="EE191" t="s">
        <v>219</v>
      </c>
      <c r="EF191" t="s">
        <v>219</v>
      </c>
      <c r="EG191" t="s">
        <v>219</v>
      </c>
      <c r="EH191" t="s">
        <v>219</v>
      </c>
      <c r="EI191" t="s">
        <v>219</v>
      </c>
      <c r="EJ191">
        <v>0</v>
      </c>
      <c r="EK191" t="s">
        <v>219</v>
      </c>
      <c r="EL191" t="s">
        <v>219</v>
      </c>
      <c r="EM191" t="s">
        <v>219</v>
      </c>
      <c r="EN191" t="s">
        <v>219</v>
      </c>
      <c r="EO191" t="s">
        <v>219</v>
      </c>
      <c r="EP191">
        <v>0</v>
      </c>
      <c r="EQ191" t="s">
        <v>219</v>
      </c>
      <c r="ER191" t="s">
        <v>219</v>
      </c>
      <c r="ES191" t="s">
        <v>219</v>
      </c>
      <c r="ET191" t="s">
        <v>219</v>
      </c>
      <c r="EU191" t="s">
        <v>219</v>
      </c>
      <c r="EV191">
        <v>0</v>
      </c>
      <c r="EW191" t="s">
        <v>219</v>
      </c>
      <c r="EX191" t="s">
        <v>219</v>
      </c>
      <c r="EY191" t="s">
        <v>219</v>
      </c>
      <c r="EZ191" t="s">
        <v>219</v>
      </c>
      <c r="FA191" t="s">
        <v>219</v>
      </c>
      <c r="FB191" t="s">
        <v>219</v>
      </c>
      <c r="FC191">
        <v>1</v>
      </c>
      <c r="FD191">
        <v>0</v>
      </c>
      <c r="FE191">
        <v>1</v>
      </c>
      <c r="FF191">
        <v>1</v>
      </c>
      <c r="FG191">
        <v>1</v>
      </c>
      <c r="FH191">
        <v>1</v>
      </c>
      <c r="FI191">
        <v>0</v>
      </c>
      <c r="FJ191">
        <v>0</v>
      </c>
      <c r="FK191">
        <v>0</v>
      </c>
      <c r="FL191">
        <v>0</v>
      </c>
      <c r="FM191">
        <v>0</v>
      </c>
      <c r="FN191">
        <v>0</v>
      </c>
      <c r="FO191">
        <v>0</v>
      </c>
      <c r="FP191" t="s">
        <v>219</v>
      </c>
      <c r="FQ191" t="s">
        <v>219</v>
      </c>
      <c r="FR191" t="s">
        <v>219</v>
      </c>
      <c r="FS191" t="s">
        <v>219</v>
      </c>
      <c r="FT191" t="s">
        <v>219</v>
      </c>
      <c r="FU191" t="s">
        <v>219</v>
      </c>
      <c r="FV191" t="s">
        <v>219</v>
      </c>
      <c r="FW191" t="s">
        <v>219</v>
      </c>
      <c r="FX191" t="s">
        <v>219</v>
      </c>
      <c r="FY191">
        <v>0</v>
      </c>
      <c r="FZ191">
        <v>0</v>
      </c>
      <c r="GA191" t="s">
        <v>219</v>
      </c>
      <c r="GB191" t="s">
        <v>219</v>
      </c>
      <c r="GC191" t="s">
        <v>219</v>
      </c>
      <c r="GD191" t="s">
        <v>219</v>
      </c>
      <c r="GE191" t="s">
        <v>219</v>
      </c>
      <c r="GF191" t="s">
        <v>219</v>
      </c>
      <c r="GG191" t="s">
        <v>219</v>
      </c>
      <c r="GH191" t="s">
        <v>219</v>
      </c>
      <c r="GI191" t="s">
        <v>219</v>
      </c>
      <c r="GJ191" t="s">
        <v>219</v>
      </c>
      <c r="GK191" t="s">
        <v>219</v>
      </c>
      <c r="GL191" t="s">
        <v>219</v>
      </c>
      <c r="GM191" t="s">
        <v>219</v>
      </c>
      <c r="GN191" t="s">
        <v>219</v>
      </c>
      <c r="GO191" t="s">
        <v>219</v>
      </c>
      <c r="GP191" t="s">
        <v>219</v>
      </c>
      <c r="GQ191" t="s">
        <v>219</v>
      </c>
      <c r="GR191" t="s">
        <v>219</v>
      </c>
      <c r="GS191" t="s">
        <v>219</v>
      </c>
      <c r="GT191" t="s">
        <v>219</v>
      </c>
      <c r="GU191" t="s">
        <v>219</v>
      </c>
      <c r="GV191" t="s">
        <v>219</v>
      </c>
      <c r="GW191" t="s">
        <v>219</v>
      </c>
      <c r="GX191" t="s">
        <v>219</v>
      </c>
      <c r="GY191" t="s">
        <v>219</v>
      </c>
      <c r="GZ191" t="s">
        <v>219</v>
      </c>
      <c r="HA191" t="s">
        <v>219</v>
      </c>
      <c r="HB191" t="s">
        <v>219</v>
      </c>
      <c r="HC191" t="s">
        <v>219</v>
      </c>
      <c r="HD191" t="s">
        <v>219</v>
      </c>
      <c r="HE191" t="s">
        <v>219</v>
      </c>
      <c r="HF191" t="s">
        <v>219</v>
      </c>
      <c r="HG191" t="s">
        <v>219</v>
      </c>
      <c r="HH191" t="s">
        <v>219</v>
      </c>
      <c r="HI191" t="s">
        <v>219</v>
      </c>
      <c r="HJ191">
        <v>0</v>
      </c>
    </row>
    <row r="192" spans="1:218">
      <c r="A192" t="s">
        <v>260</v>
      </c>
      <c r="B192" s="1">
        <v>44281</v>
      </c>
      <c r="C192" s="1">
        <v>44318</v>
      </c>
      <c r="D192">
        <v>1</v>
      </c>
      <c r="E192">
        <v>1</v>
      </c>
      <c r="F192">
        <v>1</v>
      </c>
      <c r="G192">
        <v>1</v>
      </c>
      <c r="H192">
        <v>1</v>
      </c>
      <c r="I192">
        <v>1</v>
      </c>
      <c r="J192">
        <v>1</v>
      </c>
      <c r="K192">
        <v>0</v>
      </c>
      <c r="L192">
        <v>0</v>
      </c>
      <c r="M192">
        <v>0</v>
      </c>
      <c r="N192">
        <v>0</v>
      </c>
      <c r="O192">
        <v>1</v>
      </c>
      <c r="P192">
        <v>1</v>
      </c>
      <c r="Q192">
        <v>0</v>
      </c>
      <c r="R192">
        <v>0</v>
      </c>
      <c r="S192">
        <v>0</v>
      </c>
      <c r="T192">
        <v>1</v>
      </c>
      <c r="U192">
        <v>1</v>
      </c>
      <c r="V192">
        <v>0</v>
      </c>
      <c r="W192">
        <v>0</v>
      </c>
      <c r="X192">
        <v>1</v>
      </c>
      <c r="Y192">
        <v>1</v>
      </c>
      <c r="Z192">
        <v>0</v>
      </c>
      <c r="AA192">
        <v>1</v>
      </c>
      <c r="AB192">
        <v>0</v>
      </c>
      <c r="AC192">
        <v>1</v>
      </c>
      <c r="AD192">
        <v>1</v>
      </c>
      <c r="AE192">
        <v>1</v>
      </c>
      <c r="AF192">
        <v>1</v>
      </c>
      <c r="AG192">
        <v>1</v>
      </c>
      <c r="AH192">
        <v>1</v>
      </c>
      <c r="AI192">
        <v>1</v>
      </c>
      <c r="AJ192">
        <v>1</v>
      </c>
      <c r="AK192">
        <v>0</v>
      </c>
      <c r="AL192">
        <v>1</v>
      </c>
      <c r="AM192">
        <v>1</v>
      </c>
      <c r="AN192">
        <v>1</v>
      </c>
      <c r="AO192">
        <v>0</v>
      </c>
      <c r="AP192">
        <v>0</v>
      </c>
      <c r="AQ192">
        <v>1</v>
      </c>
      <c r="AR192">
        <v>0</v>
      </c>
      <c r="AS192">
        <v>0</v>
      </c>
      <c r="AT192">
        <v>1</v>
      </c>
      <c r="AU192">
        <v>0</v>
      </c>
      <c r="AV192" t="s">
        <v>219</v>
      </c>
      <c r="AW192" t="s">
        <v>219</v>
      </c>
      <c r="AX192">
        <v>1</v>
      </c>
      <c r="AY192">
        <v>0</v>
      </c>
      <c r="AZ192">
        <v>1</v>
      </c>
      <c r="BA192">
        <v>0</v>
      </c>
      <c r="BB192">
        <v>0</v>
      </c>
      <c r="BC192">
        <v>0</v>
      </c>
      <c r="BD192">
        <v>1</v>
      </c>
      <c r="BE192">
        <v>0</v>
      </c>
      <c r="BF192">
        <v>1</v>
      </c>
      <c r="BG192">
        <v>0</v>
      </c>
      <c r="BH192">
        <v>0</v>
      </c>
      <c r="BI192">
        <v>1</v>
      </c>
      <c r="BJ192">
        <v>1</v>
      </c>
      <c r="BK192">
        <v>0</v>
      </c>
      <c r="BL192">
        <v>0</v>
      </c>
      <c r="BM192">
        <v>1</v>
      </c>
      <c r="BN192">
        <v>0</v>
      </c>
      <c r="BO192">
        <v>1</v>
      </c>
      <c r="BP192">
        <v>0</v>
      </c>
      <c r="BQ192">
        <v>1</v>
      </c>
      <c r="BR192">
        <v>0</v>
      </c>
      <c r="BS192" t="s">
        <v>219</v>
      </c>
      <c r="BT192" t="s">
        <v>219</v>
      </c>
      <c r="BU192" t="s">
        <v>219</v>
      </c>
      <c r="BV192" t="s">
        <v>219</v>
      </c>
      <c r="BW192" t="s">
        <v>219</v>
      </c>
      <c r="BX192" t="s">
        <v>219</v>
      </c>
      <c r="BY192" t="s">
        <v>219</v>
      </c>
      <c r="BZ192" t="s">
        <v>219</v>
      </c>
      <c r="CA192" t="s">
        <v>219</v>
      </c>
      <c r="CB192" t="s">
        <v>219</v>
      </c>
      <c r="CC192" t="s">
        <v>219</v>
      </c>
      <c r="CD192" t="s">
        <v>219</v>
      </c>
      <c r="CE192" t="s">
        <v>219</v>
      </c>
      <c r="CF192" t="s">
        <v>219</v>
      </c>
      <c r="CG192" t="s">
        <v>219</v>
      </c>
      <c r="CH192" t="s">
        <v>219</v>
      </c>
      <c r="CI192">
        <v>0</v>
      </c>
      <c r="CJ192">
        <v>1</v>
      </c>
      <c r="CK192">
        <v>1</v>
      </c>
      <c r="CL192">
        <v>1</v>
      </c>
      <c r="CM192">
        <v>1</v>
      </c>
      <c r="CN192">
        <v>0</v>
      </c>
      <c r="CO192">
        <v>0</v>
      </c>
      <c r="CP192">
        <v>1</v>
      </c>
      <c r="CQ192">
        <v>1</v>
      </c>
      <c r="CR192">
        <v>0</v>
      </c>
      <c r="CS192">
        <v>1</v>
      </c>
      <c r="CT192">
        <v>0</v>
      </c>
      <c r="CU192">
        <v>1</v>
      </c>
      <c r="CV192">
        <v>1</v>
      </c>
      <c r="CW192">
        <v>1</v>
      </c>
      <c r="CX192">
        <v>0</v>
      </c>
      <c r="CY192">
        <v>0</v>
      </c>
      <c r="CZ192">
        <v>1</v>
      </c>
      <c r="DA192">
        <v>1</v>
      </c>
      <c r="DB192">
        <v>1</v>
      </c>
      <c r="DC192">
        <v>0</v>
      </c>
      <c r="DD192" t="s">
        <v>219</v>
      </c>
      <c r="DE192" t="s">
        <v>219</v>
      </c>
      <c r="DF192" t="s">
        <v>219</v>
      </c>
      <c r="DG192" t="s">
        <v>219</v>
      </c>
      <c r="DH192">
        <v>0</v>
      </c>
      <c r="DI192">
        <v>1</v>
      </c>
      <c r="DJ192">
        <v>0</v>
      </c>
      <c r="DK192">
        <v>1</v>
      </c>
      <c r="DL192">
        <v>0</v>
      </c>
      <c r="DM192" t="s">
        <v>219</v>
      </c>
      <c r="DN192" t="s">
        <v>219</v>
      </c>
      <c r="DO192" t="s">
        <v>219</v>
      </c>
      <c r="DP192" t="s">
        <v>219</v>
      </c>
      <c r="DQ192" t="s">
        <v>219</v>
      </c>
      <c r="DR192">
        <v>0</v>
      </c>
      <c r="DS192">
        <v>0</v>
      </c>
      <c r="DT192">
        <v>1</v>
      </c>
      <c r="DU192">
        <v>0</v>
      </c>
      <c r="DV192">
        <v>1</v>
      </c>
      <c r="DW192">
        <v>1</v>
      </c>
      <c r="DX192">
        <v>0</v>
      </c>
      <c r="DY192">
        <v>1</v>
      </c>
      <c r="DZ192">
        <v>0</v>
      </c>
      <c r="EA192">
        <v>0</v>
      </c>
      <c r="EB192">
        <v>0</v>
      </c>
      <c r="EC192">
        <v>1</v>
      </c>
      <c r="ED192">
        <v>0</v>
      </c>
      <c r="EE192" t="s">
        <v>219</v>
      </c>
      <c r="EF192" t="s">
        <v>219</v>
      </c>
      <c r="EG192" t="s">
        <v>219</v>
      </c>
      <c r="EH192" t="s">
        <v>219</v>
      </c>
      <c r="EI192" t="s">
        <v>219</v>
      </c>
      <c r="EJ192">
        <v>0</v>
      </c>
      <c r="EK192" t="s">
        <v>219</v>
      </c>
      <c r="EL192" t="s">
        <v>219</v>
      </c>
      <c r="EM192" t="s">
        <v>219</v>
      </c>
      <c r="EN192" t="s">
        <v>219</v>
      </c>
      <c r="EO192" t="s">
        <v>219</v>
      </c>
      <c r="EP192">
        <v>0</v>
      </c>
      <c r="EQ192" t="s">
        <v>219</v>
      </c>
      <c r="ER192" t="s">
        <v>219</v>
      </c>
      <c r="ES192" t="s">
        <v>219</v>
      </c>
      <c r="ET192" t="s">
        <v>219</v>
      </c>
      <c r="EU192" t="s">
        <v>219</v>
      </c>
      <c r="EV192">
        <v>0</v>
      </c>
      <c r="EW192" t="s">
        <v>219</v>
      </c>
      <c r="EX192" t="s">
        <v>219</v>
      </c>
      <c r="EY192" t="s">
        <v>219</v>
      </c>
      <c r="EZ192" t="s">
        <v>219</v>
      </c>
      <c r="FA192" t="s">
        <v>219</v>
      </c>
      <c r="FB192" t="s">
        <v>219</v>
      </c>
      <c r="FC192">
        <v>1</v>
      </c>
      <c r="FD192">
        <v>0</v>
      </c>
      <c r="FE192">
        <v>1</v>
      </c>
      <c r="FF192">
        <v>1</v>
      </c>
      <c r="FG192">
        <v>1</v>
      </c>
      <c r="FH192">
        <v>1</v>
      </c>
      <c r="FI192">
        <v>0</v>
      </c>
      <c r="FJ192">
        <v>0</v>
      </c>
      <c r="FK192">
        <v>0</v>
      </c>
      <c r="FL192">
        <v>1</v>
      </c>
      <c r="FM192">
        <v>0</v>
      </c>
      <c r="FN192">
        <v>0</v>
      </c>
      <c r="FO192">
        <v>0</v>
      </c>
      <c r="FP192" t="s">
        <v>219</v>
      </c>
      <c r="FQ192" t="s">
        <v>219</v>
      </c>
      <c r="FR192" t="s">
        <v>219</v>
      </c>
      <c r="FS192" t="s">
        <v>219</v>
      </c>
      <c r="FT192" t="s">
        <v>219</v>
      </c>
      <c r="FU192" t="s">
        <v>219</v>
      </c>
      <c r="FV192" t="s">
        <v>219</v>
      </c>
      <c r="FW192" t="s">
        <v>219</v>
      </c>
      <c r="FX192" t="s">
        <v>219</v>
      </c>
      <c r="FY192">
        <v>0</v>
      </c>
      <c r="FZ192">
        <v>0</v>
      </c>
      <c r="GA192" t="s">
        <v>219</v>
      </c>
      <c r="GB192" t="s">
        <v>219</v>
      </c>
      <c r="GC192" t="s">
        <v>219</v>
      </c>
      <c r="GD192" t="s">
        <v>219</v>
      </c>
      <c r="GE192" t="s">
        <v>219</v>
      </c>
      <c r="GF192" t="s">
        <v>219</v>
      </c>
      <c r="GG192" t="s">
        <v>219</v>
      </c>
      <c r="GH192" t="s">
        <v>219</v>
      </c>
      <c r="GI192" t="s">
        <v>219</v>
      </c>
      <c r="GJ192" t="s">
        <v>219</v>
      </c>
      <c r="GK192" t="s">
        <v>219</v>
      </c>
      <c r="GL192" t="s">
        <v>219</v>
      </c>
      <c r="GM192" t="s">
        <v>219</v>
      </c>
      <c r="GN192" t="s">
        <v>219</v>
      </c>
      <c r="GO192" t="s">
        <v>219</v>
      </c>
      <c r="GP192" t="s">
        <v>219</v>
      </c>
      <c r="GQ192" t="s">
        <v>219</v>
      </c>
      <c r="GR192" t="s">
        <v>219</v>
      </c>
      <c r="GS192" t="s">
        <v>219</v>
      </c>
      <c r="GT192" t="s">
        <v>219</v>
      </c>
      <c r="GU192" t="s">
        <v>219</v>
      </c>
      <c r="GV192" t="s">
        <v>219</v>
      </c>
      <c r="GW192" t="s">
        <v>219</v>
      </c>
      <c r="GX192" t="s">
        <v>219</v>
      </c>
      <c r="GY192" t="s">
        <v>219</v>
      </c>
      <c r="GZ192" t="s">
        <v>219</v>
      </c>
      <c r="HA192" t="s">
        <v>219</v>
      </c>
      <c r="HB192" t="s">
        <v>219</v>
      </c>
      <c r="HC192" t="s">
        <v>219</v>
      </c>
      <c r="HD192" t="s">
        <v>219</v>
      </c>
      <c r="HE192" t="s">
        <v>219</v>
      </c>
      <c r="HF192" t="s">
        <v>219</v>
      </c>
      <c r="HG192" t="s">
        <v>219</v>
      </c>
      <c r="HH192" t="s">
        <v>219</v>
      </c>
      <c r="HI192" t="s">
        <v>219</v>
      </c>
      <c r="HJ192">
        <v>0</v>
      </c>
    </row>
    <row r="193" spans="1:218">
      <c r="A193" t="s">
        <v>260</v>
      </c>
      <c r="B193" s="1">
        <v>44319</v>
      </c>
      <c r="C193" s="1">
        <v>44328</v>
      </c>
      <c r="D193">
        <v>1</v>
      </c>
      <c r="E193">
        <v>1</v>
      </c>
      <c r="F193">
        <v>1</v>
      </c>
      <c r="G193">
        <v>1</v>
      </c>
      <c r="H193">
        <v>1</v>
      </c>
      <c r="I193">
        <v>1</v>
      </c>
      <c r="J193">
        <v>1</v>
      </c>
      <c r="K193">
        <v>0</v>
      </c>
      <c r="L193">
        <v>0</v>
      </c>
      <c r="M193">
        <v>0</v>
      </c>
      <c r="N193">
        <v>0</v>
      </c>
      <c r="O193">
        <v>1</v>
      </c>
      <c r="P193">
        <v>1</v>
      </c>
      <c r="Q193">
        <v>0</v>
      </c>
      <c r="R193">
        <v>0</v>
      </c>
      <c r="S193">
        <v>0</v>
      </c>
      <c r="T193">
        <v>1</v>
      </c>
      <c r="U193">
        <v>1</v>
      </c>
      <c r="V193">
        <v>0</v>
      </c>
      <c r="W193">
        <v>0</v>
      </c>
      <c r="X193">
        <v>1</v>
      </c>
      <c r="Y193">
        <v>1</v>
      </c>
      <c r="Z193">
        <v>0</v>
      </c>
      <c r="AA193">
        <v>1</v>
      </c>
      <c r="AB193">
        <v>0</v>
      </c>
      <c r="AC193">
        <v>1</v>
      </c>
      <c r="AD193">
        <v>1</v>
      </c>
      <c r="AE193">
        <v>1</v>
      </c>
      <c r="AF193">
        <v>1</v>
      </c>
      <c r="AG193">
        <v>1</v>
      </c>
      <c r="AH193">
        <v>1</v>
      </c>
      <c r="AI193">
        <v>1</v>
      </c>
      <c r="AJ193">
        <v>1</v>
      </c>
      <c r="AK193">
        <v>0</v>
      </c>
      <c r="AL193">
        <v>1</v>
      </c>
      <c r="AM193">
        <v>1</v>
      </c>
      <c r="AN193">
        <v>1</v>
      </c>
      <c r="AO193">
        <v>0</v>
      </c>
      <c r="AP193">
        <v>0</v>
      </c>
      <c r="AQ193">
        <v>1</v>
      </c>
      <c r="AR193">
        <v>0</v>
      </c>
      <c r="AS193">
        <v>0</v>
      </c>
      <c r="AT193">
        <v>1</v>
      </c>
      <c r="AU193">
        <v>0</v>
      </c>
      <c r="AV193" t="s">
        <v>219</v>
      </c>
      <c r="AW193" t="s">
        <v>219</v>
      </c>
      <c r="AX193">
        <v>1</v>
      </c>
      <c r="AY193">
        <v>0</v>
      </c>
      <c r="AZ193">
        <v>1</v>
      </c>
      <c r="BA193">
        <v>0</v>
      </c>
      <c r="BB193">
        <v>0</v>
      </c>
      <c r="BC193">
        <v>0</v>
      </c>
      <c r="BD193">
        <v>1</v>
      </c>
      <c r="BE193">
        <v>0</v>
      </c>
      <c r="BF193">
        <v>1</v>
      </c>
      <c r="BG193">
        <v>0</v>
      </c>
      <c r="BH193">
        <v>0</v>
      </c>
      <c r="BI193">
        <v>1</v>
      </c>
      <c r="BJ193">
        <v>1</v>
      </c>
      <c r="BK193">
        <v>0</v>
      </c>
      <c r="BL193">
        <v>0</v>
      </c>
      <c r="BM193">
        <v>1</v>
      </c>
      <c r="BN193">
        <v>0</v>
      </c>
      <c r="BO193">
        <v>1</v>
      </c>
      <c r="BP193">
        <v>0</v>
      </c>
      <c r="BQ193">
        <v>1</v>
      </c>
      <c r="BR193">
        <v>0</v>
      </c>
      <c r="BS193" t="s">
        <v>219</v>
      </c>
      <c r="BT193" t="s">
        <v>219</v>
      </c>
      <c r="BU193" t="s">
        <v>219</v>
      </c>
      <c r="BV193" t="s">
        <v>219</v>
      </c>
      <c r="BW193" t="s">
        <v>219</v>
      </c>
      <c r="BX193" t="s">
        <v>219</v>
      </c>
      <c r="BY193" t="s">
        <v>219</v>
      </c>
      <c r="BZ193" t="s">
        <v>219</v>
      </c>
      <c r="CA193" t="s">
        <v>219</v>
      </c>
      <c r="CB193" t="s">
        <v>219</v>
      </c>
      <c r="CC193" t="s">
        <v>219</v>
      </c>
      <c r="CD193" t="s">
        <v>219</v>
      </c>
      <c r="CE193" t="s">
        <v>219</v>
      </c>
      <c r="CF193" t="s">
        <v>219</v>
      </c>
      <c r="CG193" t="s">
        <v>219</v>
      </c>
      <c r="CH193" t="s">
        <v>219</v>
      </c>
      <c r="CI193">
        <v>0</v>
      </c>
      <c r="CJ193">
        <v>1</v>
      </c>
      <c r="CK193">
        <v>1</v>
      </c>
      <c r="CL193">
        <v>1</v>
      </c>
      <c r="CM193">
        <v>1</v>
      </c>
      <c r="CN193">
        <v>0</v>
      </c>
      <c r="CO193">
        <v>0</v>
      </c>
      <c r="CP193">
        <v>1</v>
      </c>
      <c r="CQ193">
        <v>1</v>
      </c>
      <c r="CR193">
        <v>0</v>
      </c>
      <c r="CS193">
        <v>1</v>
      </c>
      <c r="CT193">
        <v>0</v>
      </c>
      <c r="CU193">
        <v>1</v>
      </c>
      <c r="CV193">
        <v>1</v>
      </c>
      <c r="CW193">
        <v>1</v>
      </c>
      <c r="CX193">
        <v>0</v>
      </c>
      <c r="CY193">
        <v>0</v>
      </c>
      <c r="CZ193">
        <v>1</v>
      </c>
      <c r="DA193">
        <v>1</v>
      </c>
      <c r="DB193">
        <v>1</v>
      </c>
      <c r="DC193">
        <v>0</v>
      </c>
      <c r="DD193" t="s">
        <v>219</v>
      </c>
      <c r="DE193" t="s">
        <v>219</v>
      </c>
      <c r="DF193" t="s">
        <v>219</v>
      </c>
      <c r="DG193" t="s">
        <v>219</v>
      </c>
      <c r="DH193">
        <v>0</v>
      </c>
      <c r="DI193">
        <v>1</v>
      </c>
      <c r="DJ193">
        <v>0</v>
      </c>
      <c r="DK193">
        <v>1</v>
      </c>
      <c r="DL193">
        <v>0</v>
      </c>
      <c r="DM193" t="s">
        <v>219</v>
      </c>
      <c r="DN193" t="s">
        <v>219</v>
      </c>
      <c r="DO193" t="s">
        <v>219</v>
      </c>
      <c r="DP193" t="s">
        <v>219</v>
      </c>
      <c r="DQ193" t="s">
        <v>219</v>
      </c>
      <c r="DR193">
        <v>0</v>
      </c>
      <c r="DS193">
        <v>0</v>
      </c>
      <c r="DT193">
        <v>1</v>
      </c>
      <c r="DU193">
        <v>0</v>
      </c>
      <c r="DV193">
        <v>1</v>
      </c>
      <c r="DW193">
        <v>1</v>
      </c>
      <c r="DX193">
        <v>0</v>
      </c>
      <c r="DY193">
        <v>1</v>
      </c>
      <c r="DZ193">
        <v>0</v>
      </c>
      <c r="EA193">
        <v>0</v>
      </c>
      <c r="EB193">
        <v>0</v>
      </c>
      <c r="EC193">
        <v>1</v>
      </c>
      <c r="ED193">
        <v>0</v>
      </c>
      <c r="EE193" t="s">
        <v>219</v>
      </c>
      <c r="EF193" t="s">
        <v>219</v>
      </c>
      <c r="EG193" t="s">
        <v>219</v>
      </c>
      <c r="EH193" t="s">
        <v>219</v>
      </c>
      <c r="EI193" t="s">
        <v>219</v>
      </c>
      <c r="EJ193">
        <v>0</v>
      </c>
      <c r="EK193" t="s">
        <v>219</v>
      </c>
      <c r="EL193" t="s">
        <v>219</v>
      </c>
      <c r="EM193" t="s">
        <v>219</v>
      </c>
      <c r="EN193" t="s">
        <v>219</v>
      </c>
      <c r="EO193" t="s">
        <v>219</v>
      </c>
      <c r="EP193">
        <v>0</v>
      </c>
      <c r="EQ193" t="s">
        <v>219</v>
      </c>
      <c r="ER193" t="s">
        <v>219</v>
      </c>
      <c r="ES193" t="s">
        <v>219</v>
      </c>
      <c r="ET193" t="s">
        <v>219</v>
      </c>
      <c r="EU193" t="s">
        <v>219</v>
      </c>
      <c r="EV193">
        <v>0</v>
      </c>
      <c r="EW193" t="s">
        <v>219</v>
      </c>
      <c r="EX193" t="s">
        <v>219</v>
      </c>
      <c r="EY193" t="s">
        <v>219</v>
      </c>
      <c r="EZ193" t="s">
        <v>219</v>
      </c>
      <c r="FA193" t="s">
        <v>219</v>
      </c>
      <c r="FB193" t="s">
        <v>219</v>
      </c>
      <c r="FC193">
        <v>1</v>
      </c>
      <c r="FD193">
        <v>0</v>
      </c>
      <c r="FE193">
        <v>1</v>
      </c>
      <c r="FF193">
        <v>1</v>
      </c>
      <c r="FG193">
        <v>1</v>
      </c>
      <c r="FH193">
        <v>1</v>
      </c>
      <c r="FI193">
        <v>0</v>
      </c>
      <c r="FJ193">
        <v>0</v>
      </c>
      <c r="FK193">
        <v>0</v>
      </c>
      <c r="FL193">
        <v>1</v>
      </c>
      <c r="FM193">
        <v>0</v>
      </c>
      <c r="FN193">
        <v>0</v>
      </c>
      <c r="FO193">
        <v>0</v>
      </c>
      <c r="FP193" t="s">
        <v>219</v>
      </c>
      <c r="FQ193" t="s">
        <v>219</v>
      </c>
      <c r="FR193" t="s">
        <v>219</v>
      </c>
      <c r="FS193" t="s">
        <v>219</v>
      </c>
      <c r="FT193" t="s">
        <v>219</v>
      </c>
      <c r="FU193" t="s">
        <v>219</v>
      </c>
      <c r="FV193" t="s">
        <v>219</v>
      </c>
      <c r="FW193" t="s">
        <v>219</v>
      </c>
      <c r="FX193" t="s">
        <v>219</v>
      </c>
      <c r="FY193">
        <v>0</v>
      </c>
      <c r="FZ193">
        <v>0</v>
      </c>
      <c r="GA193" t="s">
        <v>219</v>
      </c>
      <c r="GB193" t="s">
        <v>219</v>
      </c>
      <c r="GC193" t="s">
        <v>219</v>
      </c>
      <c r="GD193" t="s">
        <v>219</v>
      </c>
      <c r="GE193" t="s">
        <v>219</v>
      </c>
      <c r="GF193" t="s">
        <v>219</v>
      </c>
      <c r="GG193" t="s">
        <v>219</v>
      </c>
      <c r="GH193" t="s">
        <v>219</v>
      </c>
      <c r="GI193" t="s">
        <v>219</v>
      </c>
      <c r="GJ193" t="s">
        <v>219</v>
      </c>
      <c r="GK193" t="s">
        <v>219</v>
      </c>
      <c r="GL193" t="s">
        <v>219</v>
      </c>
      <c r="GM193" t="s">
        <v>219</v>
      </c>
      <c r="GN193" t="s">
        <v>219</v>
      </c>
      <c r="GO193" t="s">
        <v>219</v>
      </c>
      <c r="GP193" t="s">
        <v>219</v>
      </c>
      <c r="GQ193" t="s">
        <v>219</v>
      </c>
      <c r="GR193" t="s">
        <v>219</v>
      </c>
      <c r="GS193" t="s">
        <v>219</v>
      </c>
      <c r="GT193" t="s">
        <v>219</v>
      </c>
      <c r="GU193" t="s">
        <v>219</v>
      </c>
      <c r="GV193" t="s">
        <v>219</v>
      </c>
      <c r="GW193" t="s">
        <v>219</v>
      </c>
      <c r="GX193" t="s">
        <v>219</v>
      </c>
      <c r="GY193" t="s">
        <v>219</v>
      </c>
      <c r="GZ193" t="s">
        <v>219</v>
      </c>
      <c r="HA193" t="s">
        <v>219</v>
      </c>
      <c r="HB193" t="s">
        <v>219</v>
      </c>
      <c r="HC193" t="s">
        <v>219</v>
      </c>
      <c r="HD193" t="s">
        <v>219</v>
      </c>
      <c r="HE193" t="s">
        <v>219</v>
      </c>
      <c r="HF193" t="s">
        <v>219</v>
      </c>
      <c r="HG193" t="s">
        <v>219</v>
      </c>
      <c r="HH193" t="s">
        <v>219</v>
      </c>
      <c r="HI193" t="s">
        <v>219</v>
      </c>
      <c r="HJ193">
        <v>0</v>
      </c>
    </row>
    <row r="194" spans="1:218">
      <c r="A194" t="s">
        <v>260</v>
      </c>
      <c r="B194" s="1">
        <v>44329</v>
      </c>
      <c r="C194" s="1">
        <v>44340</v>
      </c>
      <c r="D194">
        <v>1</v>
      </c>
      <c r="E194">
        <v>1</v>
      </c>
      <c r="F194">
        <v>1</v>
      </c>
      <c r="G194">
        <v>1</v>
      </c>
      <c r="H194">
        <v>1</v>
      </c>
      <c r="I194">
        <v>1</v>
      </c>
      <c r="J194">
        <v>1</v>
      </c>
      <c r="K194">
        <v>0</v>
      </c>
      <c r="L194">
        <v>0</v>
      </c>
      <c r="M194">
        <v>0</v>
      </c>
      <c r="N194">
        <v>0</v>
      </c>
      <c r="O194">
        <v>1</v>
      </c>
      <c r="P194">
        <v>1</v>
      </c>
      <c r="Q194">
        <v>0</v>
      </c>
      <c r="R194">
        <v>0</v>
      </c>
      <c r="S194">
        <v>0</v>
      </c>
      <c r="T194">
        <v>1</v>
      </c>
      <c r="U194">
        <v>1</v>
      </c>
      <c r="V194">
        <v>0</v>
      </c>
      <c r="W194">
        <v>0</v>
      </c>
      <c r="X194">
        <v>1</v>
      </c>
      <c r="Y194">
        <v>1</v>
      </c>
      <c r="Z194">
        <v>0</v>
      </c>
      <c r="AA194">
        <v>1</v>
      </c>
      <c r="AB194">
        <v>0</v>
      </c>
      <c r="AC194">
        <v>1</v>
      </c>
      <c r="AD194">
        <v>1</v>
      </c>
      <c r="AE194">
        <v>1</v>
      </c>
      <c r="AF194">
        <v>1</v>
      </c>
      <c r="AG194">
        <v>1</v>
      </c>
      <c r="AH194">
        <v>1</v>
      </c>
      <c r="AI194">
        <v>1</v>
      </c>
      <c r="AJ194">
        <v>1</v>
      </c>
      <c r="AK194">
        <v>0</v>
      </c>
      <c r="AL194">
        <v>1</v>
      </c>
      <c r="AM194">
        <v>1</v>
      </c>
      <c r="AN194">
        <v>1</v>
      </c>
      <c r="AO194">
        <v>0</v>
      </c>
      <c r="AP194">
        <v>0</v>
      </c>
      <c r="AQ194">
        <v>1</v>
      </c>
      <c r="AR194">
        <v>0</v>
      </c>
      <c r="AS194">
        <v>0</v>
      </c>
      <c r="AT194">
        <v>1</v>
      </c>
      <c r="AU194">
        <v>0</v>
      </c>
      <c r="AV194" t="s">
        <v>219</v>
      </c>
      <c r="AW194" t="s">
        <v>219</v>
      </c>
      <c r="AX194">
        <v>1</v>
      </c>
      <c r="AY194">
        <v>0</v>
      </c>
      <c r="AZ194">
        <v>1</v>
      </c>
      <c r="BA194">
        <v>0</v>
      </c>
      <c r="BB194">
        <v>0</v>
      </c>
      <c r="BC194">
        <v>0</v>
      </c>
      <c r="BD194">
        <v>1</v>
      </c>
      <c r="BE194">
        <v>0</v>
      </c>
      <c r="BF194">
        <v>1</v>
      </c>
      <c r="BG194">
        <v>0</v>
      </c>
      <c r="BH194">
        <v>0</v>
      </c>
      <c r="BI194">
        <v>1</v>
      </c>
      <c r="BJ194">
        <v>1</v>
      </c>
      <c r="BK194">
        <v>0</v>
      </c>
      <c r="BL194">
        <v>0</v>
      </c>
      <c r="BM194">
        <v>1</v>
      </c>
      <c r="BN194">
        <v>0</v>
      </c>
      <c r="BO194">
        <v>1</v>
      </c>
      <c r="BP194">
        <v>0</v>
      </c>
      <c r="BQ194">
        <v>1</v>
      </c>
      <c r="BR194">
        <v>0</v>
      </c>
      <c r="BS194" t="s">
        <v>219</v>
      </c>
      <c r="BT194" t="s">
        <v>219</v>
      </c>
      <c r="BU194" t="s">
        <v>219</v>
      </c>
      <c r="BV194" t="s">
        <v>219</v>
      </c>
      <c r="BW194" t="s">
        <v>219</v>
      </c>
      <c r="BX194" t="s">
        <v>219</v>
      </c>
      <c r="BY194" t="s">
        <v>219</v>
      </c>
      <c r="BZ194" t="s">
        <v>219</v>
      </c>
      <c r="CA194" t="s">
        <v>219</v>
      </c>
      <c r="CB194" t="s">
        <v>219</v>
      </c>
      <c r="CC194" t="s">
        <v>219</v>
      </c>
      <c r="CD194" t="s">
        <v>219</v>
      </c>
      <c r="CE194" t="s">
        <v>219</v>
      </c>
      <c r="CF194" t="s">
        <v>219</v>
      </c>
      <c r="CG194" t="s">
        <v>219</v>
      </c>
      <c r="CH194" t="s">
        <v>219</v>
      </c>
      <c r="CI194">
        <v>0</v>
      </c>
      <c r="CJ194">
        <v>1</v>
      </c>
      <c r="CK194">
        <v>1</v>
      </c>
      <c r="CL194">
        <v>1</v>
      </c>
      <c r="CM194">
        <v>1</v>
      </c>
      <c r="CN194">
        <v>0</v>
      </c>
      <c r="CO194">
        <v>0</v>
      </c>
      <c r="CP194">
        <v>1</v>
      </c>
      <c r="CQ194">
        <v>1</v>
      </c>
      <c r="CR194">
        <v>0</v>
      </c>
      <c r="CS194">
        <v>1</v>
      </c>
      <c r="CT194">
        <v>0</v>
      </c>
      <c r="CU194">
        <v>1</v>
      </c>
      <c r="CV194">
        <v>1</v>
      </c>
      <c r="CW194">
        <v>1</v>
      </c>
      <c r="CX194">
        <v>0</v>
      </c>
      <c r="CY194">
        <v>0</v>
      </c>
      <c r="CZ194">
        <v>1</v>
      </c>
      <c r="DA194">
        <v>1</v>
      </c>
      <c r="DB194">
        <v>1</v>
      </c>
      <c r="DC194">
        <v>0</v>
      </c>
      <c r="DD194" t="s">
        <v>219</v>
      </c>
      <c r="DE194" t="s">
        <v>219</v>
      </c>
      <c r="DF194" t="s">
        <v>219</v>
      </c>
      <c r="DG194" t="s">
        <v>219</v>
      </c>
      <c r="DH194">
        <v>0</v>
      </c>
      <c r="DI194">
        <v>1</v>
      </c>
      <c r="DJ194">
        <v>0</v>
      </c>
      <c r="DK194">
        <v>1</v>
      </c>
      <c r="DL194">
        <v>0</v>
      </c>
      <c r="DM194" t="s">
        <v>219</v>
      </c>
      <c r="DN194" t="s">
        <v>219</v>
      </c>
      <c r="DO194" t="s">
        <v>219</v>
      </c>
      <c r="DP194" t="s">
        <v>219</v>
      </c>
      <c r="DQ194" t="s">
        <v>219</v>
      </c>
      <c r="DR194">
        <v>0</v>
      </c>
      <c r="DS194">
        <v>0</v>
      </c>
      <c r="DT194">
        <v>1</v>
      </c>
      <c r="DU194">
        <v>0</v>
      </c>
      <c r="DV194">
        <v>1</v>
      </c>
      <c r="DW194">
        <v>1</v>
      </c>
      <c r="DX194">
        <v>0</v>
      </c>
      <c r="DY194">
        <v>1</v>
      </c>
      <c r="DZ194">
        <v>0</v>
      </c>
      <c r="EA194">
        <v>0</v>
      </c>
      <c r="EB194">
        <v>0</v>
      </c>
      <c r="EC194">
        <v>1</v>
      </c>
      <c r="ED194">
        <v>0</v>
      </c>
      <c r="EE194" t="s">
        <v>219</v>
      </c>
      <c r="EF194" t="s">
        <v>219</v>
      </c>
      <c r="EG194" t="s">
        <v>219</v>
      </c>
      <c r="EH194" t="s">
        <v>219</v>
      </c>
      <c r="EI194" t="s">
        <v>219</v>
      </c>
      <c r="EJ194">
        <v>0</v>
      </c>
      <c r="EK194" t="s">
        <v>219</v>
      </c>
      <c r="EL194" t="s">
        <v>219</v>
      </c>
      <c r="EM194" t="s">
        <v>219</v>
      </c>
      <c r="EN194" t="s">
        <v>219</v>
      </c>
      <c r="EO194" t="s">
        <v>219</v>
      </c>
      <c r="EP194">
        <v>0</v>
      </c>
      <c r="EQ194" t="s">
        <v>219</v>
      </c>
      <c r="ER194" t="s">
        <v>219</v>
      </c>
      <c r="ES194" t="s">
        <v>219</v>
      </c>
      <c r="ET194" t="s">
        <v>219</v>
      </c>
      <c r="EU194" t="s">
        <v>219</v>
      </c>
      <c r="EV194">
        <v>0</v>
      </c>
      <c r="EW194" t="s">
        <v>219</v>
      </c>
      <c r="EX194" t="s">
        <v>219</v>
      </c>
      <c r="EY194" t="s">
        <v>219</v>
      </c>
      <c r="EZ194" t="s">
        <v>219</v>
      </c>
      <c r="FA194" t="s">
        <v>219</v>
      </c>
      <c r="FB194" t="s">
        <v>219</v>
      </c>
      <c r="FC194">
        <v>1</v>
      </c>
      <c r="FD194">
        <v>0</v>
      </c>
      <c r="FE194">
        <v>1</v>
      </c>
      <c r="FF194">
        <v>1</v>
      </c>
      <c r="FG194">
        <v>1</v>
      </c>
      <c r="FH194">
        <v>1</v>
      </c>
      <c r="FI194">
        <v>0</v>
      </c>
      <c r="FJ194">
        <v>0</v>
      </c>
      <c r="FK194">
        <v>0</v>
      </c>
      <c r="FL194">
        <v>1</v>
      </c>
      <c r="FM194">
        <v>0</v>
      </c>
      <c r="FN194">
        <v>0</v>
      </c>
      <c r="FO194">
        <v>0</v>
      </c>
      <c r="FP194" t="s">
        <v>219</v>
      </c>
      <c r="FQ194" t="s">
        <v>219</v>
      </c>
      <c r="FR194" t="s">
        <v>219</v>
      </c>
      <c r="FS194" t="s">
        <v>219</v>
      </c>
      <c r="FT194" t="s">
        <v>219</v>
      </c>
      <c r="FU194" t="s">
        <v>219</v>
      </c>
      <c r="FV194" t="s">
        <v>219</v>
      </c>
      <c r="FW194" t="s">
        <v>219</v>
      </c>
      <c r="FX194" t="s">
        <v>219</v>
      </c>
      <c r="FY194">
        <v>0</v>
      </c>
      <c r="FZ194">
        <v>0</v>
      </c>
      <c r="GA194" t="s">
        <v>219</v>
      </c>
      <c r="GB194" t="s">
        <v>219</v>
      </c>
      <c r="GC194" t="s">
        <v>219</v>
      </c>
      <c r="GD194" t="s">
        <v>219</v>
      </c>
      <c r="GE194" t="s">
        <v>219</v>
      </c>
      <c r="GF194" t="s">
        <v>219</v>
      </c>
      <c r="GG194" t="s">
        <v>219</v>
      </c>
      <c r="GH194" t="s">
        <v>219</v>
      </c>
      <c r="GI194" t="s">
        <v>219</v>
      </c>
      <c r="GJ194" t="s">
        <v>219</v>
      </c>
      <c r="GK194" t="s">
        <v>219</v>
      </c>
      <c r="GL194" t="s">
        <v>219</v>
      </c>
      <c r="GM194" t="s">
        <v>219</v>
      </c>
      <c r="GN194" t="s">
        <v>219</v>
      </c>
      <c r="GO194" t="s">
        <v>219</v>
      </c>
      <c r="GP194" t="s">
        <v>219</v>
      </c>
      <c r="GQ194" t="s">
        <v>219</v>
      </c>
      <c r="GR194" t="s">
        <v>219</v>
      </c>
      <c r="GS194" t="s">
        <v>219</v>
      </c>
      <c r="GT194" t="s">
        <v>219</v>
      </c>
      <c r="GU194" t="s">
        <v>219</v>
      </c>
      <c r="GV194" t="s">
        <v>219</v>
      </c>
      <c r="GW194" t="s">
        <v>219</v>
      </c>
      <c r="GX194" t="s">
        <v>219</v>
      </c>
      <c r="GY194" t="s">
        <v>219</v>
      </c>
      <c r="GZ194" t="s">
        <v>219</v>
      </c>
      <c r="HA194" t="s">
        <v>219</v>
      </c>
      <c r="HB194" t="s">
        <v>219</v>
      </c>
      <c r="HC194" t="s">
        <v>219</v>
      </c>
      <c r="HD194" t="s">
        <v>219</v>
      </c>
      <c r="HE194" t="s">
        <v>219</v>
      </c>
      <c r="HF194" t="s">
        <v>219</v>
      </c>
      <c r="HG194" t="s">
        <v>219</v>
      </c>
      <c r="HH194" t="s">
        <v>219</v>
      </c>
      <c r="HI194" t="s">
        <v>219</v>
      </c>
      <c r="HJ194">
        <v>0</v>
      </c>
    </row>
    <row r="195" spans="1:218">
      <c r="A195" t="s">
        <v>260</v>
      </c>
      <c r="B195" s="1">
        <v>44341</v>
      </c>
      <c r="C195" s="1">
        <v>44341</v>
      </c>
      <c r="D195">
        <v>1</v>
      </c>
      <c r="E195">
        <v>1</v>
      </c>
      <c r="F195">
        <v>1</v>
      </c>
      <c r="G195">
        <v>1</v>
      </c>
      <c r="H195">
        <v>1</v>
      </c>
      <c r="I195">
        <v>1</v>
      </c>
      <c r="J195">
        <v>1</v>
      </c>
      <c r="K195">
        <v>0</v>
      </c>
      <c r="L195">
        <v>0</v>
      </c>
      <c r="M195">
        <v>0</v>
      </c>
      <c r="N195">
        <v>0</v>
      </c>
      <c r="O195">
        <v>1</v>
      </c>
      <c r="P195">
        <v>1</v>
      </c>
      <c r="Q195">
        <v>0</v>
      </c>
      <c r="R195">
        <v>1</v>
      </c>
      <c r="S195">
        <v>0</v>
      </c>
      <c r="T195">
        <v>1</v>
      </c>
      <c r="U195">
        <v>1</v>
      </c>
      <c r="V195">
        <v>0</v>
      </c>
      <c r="W195">
        <v>0</v>
      </c>
      <c r="X195">
        <v>1</v>
      </c>
      <c r="Y195">
        <v>1</v>
      </c>
      <c r="Z195">
        <v>0</v>
      </c>
      <c r="AA195">
        <v>1</v>
      </c>
      <c r="AB195">
        <v>0</v>
      </c>
      <c r="AC195">
        <v>1</v>
      </c>
      <c r="AD195">
        <v>1</v>
      </c>
      <c r="AE195">
        <v>1</v>
      </c>
      <c r="AF195">
        <v>1</v>
      </c>
      <c r="AG195">
        <v>1</v>
      </c>
      <c r="AH195">
        <v>1</v>
      </c>
      <c r="AI195">
        <v>1</v>
      </c>
      <c r="AJ195">
        <v>1</v>
      </c>
      <c r="AK195">
        <v>0</v>
      </c>
      <c r="AL195">
        <v>1</v>
      </c>
      <c r="AM195">
        <v>1</v>
      </c>
      <c r="AN195">
        <v>1</v>
      </c>
      <c r="AO195">
        <v>0</v>
      </c>
      <c r="AP195">
        <v>0</v>
      </c>
      <c r="AQ195">
        <v>1</v>
      </c>
      <c r="AR195">
        <v>0</v>
      </c>
      <c r="AS195">
        <v>0</v>
      </c>
      <c r="AT195">
        <v>1</v>
      </c>
      <c r="AU195">
        <v>0</v>
      </c>
      <c r="AV195" t="s">
        <v>219</v>
      </c>
      <c r="AW195" t="s">
        <v>219</v>
      </c>
      <c r="AX195">
        <v>1</v>
      </c>
      <c r="AY195">
        <v>0</v>
      </c>
      <c r="AZ195">
        <v>1</v>
      </c>
      <c r="BA195">
        <v>0</v>
      </c>
      <c r="BB195">
        <v>0</v>
      </c>
      <c r="BC195">
        <v>0</v>
      </c>
      <c r="BD195">
        <v>1</v>
      </c>
      <c r="BE195">
        <v>0</v>
      </c>
      <c r="BF195">
        <v>1</v>
      </c>
      <c r="BG195">
        <v>0</v>
      </c>
      <c r="BH195">
        <v>0</v>
      </c>
      <c r="BI195">
        <v>1</v>
      </c>
      <c r="BJ195">
        <v>1</v>
      </c>
      <c r="BK195">
        <v>0</v>
      </c>
      <c r="BL195">
        <v>0</v>
      </c>
      <c r="BM195">
        <v>1</v>
      </c>
      <c r="BN195">
        <v>0</v>
      </c>
      <c r="BO195">
        <v>1</v>
      </c>
      <c r="BP195">
        <v>0</v>
      </c>
      <c r="BQ195">
        <v>1</v>
      </c>
      <c r="BR195">
        <v>0</v>
      </c>
      <c r="BS195" t="s">
        <v>219</v>
      </c>
      <c r="BT195" t="s">
        <v>219</v>
      </c>
      <c r="BU195" t="s">
        <v>219</v>
      </c>
      <c r="BV195" t="s">
        <v>219</v>
      </c>
      <c r="BW195" t="s">
        <v>219</v>
      </c>
      <c r="BX195" t="s">
        <v>219</v>
      </c>
      <c r="BY195" t="s">
        <v>219</v>
      </c>
      <c r="BZ195" t="s">
        <v>219</v>
      </c>
      <c r="CA195" t="s">
        <v>219</v>
      </c>
      <c r="CB195" t="s">
        <v>219</v>
      </c>
      <c r="CC195" t="s">
        <v>219</v>
      </c>
      <c r="CD195" t="s">
        <v>219</v>
      </c>
      <c r="CE195" t="s">
        <v>219</v>
      </c>
      <c r="CF195" t="s">
        <v>219</v>
      </c>
      <c r="CG195" t="s">
        <v>219</v>
      </c>
      <c r="CH195" t="s">
        <v>219</v>
      </c>
      <c r="CI195">
        <v>0</v>
      </c>
      <c r="CJ195">
        <v>1</v>
      </c>
      <c r="CK195">
        <v>1</v>
      </c>
      <c r="CL195">
        <v>1</v>
      </c>
      <c r="CM195">
        <v>1</v>
      </c>
      <c r="CN195">
        <v>0</v>
      </c>
      <c r="CO195">
        <v>0</v>
      </c>
      <c r="CP195">
        <v>1</v>
      </c>
      <c r="CQ195">
        <v>1</v>
      </c>
      <c r="CR195">
        <v>0</v>
      </c>
      <c r="CS195">
        <v>1</v>
      </c>
      <c r="CT195">
        <v>0</v>
      </c>
      <c r="CU195">
        <v>1</v>
      </c>
      <c r="CV195">
        <v>1</v>
      </c>
      <c r="CW195">
        <v>1</v>
      </c>
      <c r="CX195">
        <v>0</v>
      </c>
      <c r="CY195">
        <v>0</v>
      </c>
      <c r="CZ195">
        <v>1</v>
      </c>
      <c r="DA195">
        <v>1</v>
      </c>
      <c r="DB195">
        <v>1</v>
      </c>
      <c r="DC195">
        <v>0</v>
      </c>
      <c r="DD195" t="s">
        <v>219</v>
      </c>
      <c r="DE195" t="s">
        <v>219</v>
      </c>
      <c r="DF195" t="s">
        <v>219</v>
      </c>
      <c r="DG195" t="s">
        <v>219</v>
      </c>
      <c r="DH195">
        <v>0</v>
      </c>
      <c r="DI195">
        <v>1</v>
      </c>
      <c r="DJ195">
        <v>0</v>
      </c>
      <c r="DK195">
        <v>1</v>
      </c>
      <c r="DL195">
        <v>0</v>
      </c>
      <c r="DM195" t="s">
        <v>219</v>
      </c>
      <c r="DN195" t="s">
        <v>219</v>
      </c>
      <c r="DO195" t="s">
        <v>219</v>
      </c>
      <c r="DP195" t="s">
        <v>219</v>
      </c>
      <c r="DQ195" t="s">
        <v>219</v>
      </c>
      <c r="DR195">
        <v>0</v>
      </c>
      <c r="DS195">
        <v>0</v>
      </c>
      <c r="DT195">
        <v>1</v>
      </c>
      <c r="DU195">
        <v>0</v>
      </c>
      <c r="DV195">
        <v>1</v>
      </c>
      <c r="DW195">
        <v>1</v>
      </c>
      <c r="DX195">
        <v>0</v>
      </c>
      <c r="DY195">
        <v>1</v>
      </c>
      <c r="DZ195">
        <v>0</v>
      </c>
      <c r="EA195">
        <v>0</v>
      </c>
      <c r="EB195">
        <v>0</v>
      </c>
      <c r="EC195">
        <v>1</v>
      </c>
      <c r="ED195">
        <v>0</v>
      </c>
      <c r="EE195" t="s">
        <v>219</v>
      </c>
      <c r="EF195" t="s">
        <v>219</v>
      </c>
      <c r="EG195" t="s">
        <v>219</v>
      </c>
      <c r="EH195" t="s">
        <v>219</v>
      </c>
      <c r="EI195" t="s">
        <v>219</v>
      </c>
      <c r="EJ195">
        <v>0</v>
      </c>
      <c r="EK195" t="s">
        <v>219</v>
      </c>
      <c r="EL195" t="s">
        <v>219</v>
      </c>
      <c r="EM195" t="s">
        <v>219</v>
      </c>
      <c r="EN195" t="s">
        <v>219</v>
      </c>
      <c r="EO195" t="s">
        <v>219</v>
      </c>
      <c r="EP195">
        <v>0</v>
      </c>
      <c r="EQ195" t="s">
        <v>219</v>
      </c>
      <c r="ER195" t="s">
        <v>219</v>
      </c>
      <c r="ES195" t="s">
        <v>219</v>
      </c>
      <c r="ET195" t="s">
        <v>219</v>
      </c>
      <c r="EU195" t="s">
        <v>219</v>
      </c>
      <c r="EV195">
        <v>0</v>
      </c>
      <c r="EW195" t="s">
        <v>219</v>
      </c>
      <c r="EX195" t="s">
        <v>219</v>
      </c>
      <c r="EY195" t="s">
        <v>219</v>
      </c>
      <c r="EZ195" t="s">
        <v>219</v>
      </c>
      <c r="FA195" t="s">
        <v>219</v>
      </c>
      <c r="FB195" t="s">
        <v>219</v>
      </c>
      <c r="FC195">
        <v>1</v>
      </c>
      <c r="FD195">
        <v>0</v>
      </c>
      <c r="FE195">
        <v>1</v>
      </c>
      <c r="FF195">
        <v>1</v>
      </c>
      <c r="FG195">
        <v>1</v>
      </c>
      <c r="FH195">
        <v>1</v>
      </c>
      <c r="FI195">
        <v>0</v>
      </c>
      <c r="FJ195">
        <v>0</v>
      </c>
      <c r="FK195">
        <v>0</v>
      </c>
      <c r="FL195">
        <v>1</v>
      </c>
      <c r="FM195">
        <v>0</v>
      </c>
      <c r="FN195">
        <v>0</v>
      </c>
      <c r="FO195">
        <v>0</v>
      </c>
      <c r="FP195" t="s">
        <v>219</v>
      </c>
      <c r="FQ195" t="s">
        <v>219</v>
      </c>
      <c r="FR195" t="s">
        <v>219</v>
      </c>
      <c r="FS195" t="s">
        <v>219</v>
      </c>
      <c r="FT195" t="s">
        <v>219</v>
      </c>
      <c r="FU195" t="s">
        <v>219</v>
      </c>
      <c r="FV195" t="s">
        <v>219</v>
      </c>
      <c r="FW195" t="s">
        <v>219</v>
      </c>
      <c r="FX195" t="s">
        <v>219</v>
      </c>
      <c r="FY195">
        <v>0</v>
      </c>
      <c r="FZ195">
        <v>1</v>
      </c>
      <c r="GA195">
        <v>1</v>
      </c>
      <c r="GB195">
        <v>0</v>
      </c>
      <c r="GC195">
        <v>0</v>
      </c>
      <c r="GD195">
        <v>0</v>
      </c>
      <c r="GE195">
        <v>0</v>
      </c>
      <c r="GF195">
        <v>0</v>
      </c>
      <c r="GG195">
        <v>0</v>
      </c>
      <c r="GH195">
        <v>1</v>
      </c>
      <c r="GI195">
        <v>1</v>
      </c>
      <c r="GJ195">
        <v>1</v>
      </c>
      <c r="GK195">
        <v>0</v>
      </c>
      <c r="GL195">
        <v>1</v>
      </c>
      <c r="GM195">
        <v>1</v>
      </c>
      <c r="GN195">
        <v>1</v>
      </c>
      <c r="GO195">
        <v>1</v>
      </c>
      <c r="GP195">
        <v>0</v>
      </c>
      <c r="GQ195">
        <v>1</v>
      </c>
      <c r="GR195">
        <v>1</v>
      </c>
      <c r="GS195">
        <v>1</v>
      </c>
      <c r="GT195">
        <v>0</v>
      </c>
      <c r="GU195">
        <v>0</v>
      </c>
      <c r="GV195">
        <v>0</v>
      </c>
      <c r="GW195">
        <v>0</v>
      </c>
      <c r="GX195">
        <v>1</v>
      </c>
      <c r="GY195">
        <v>0</v>
      </c>
      <c r="GZ195">
        <v>0</v>
      </c>
      <c r="HA195">
        <v>1</v>
      </c>
      <c r="HB195">
        <v>1</v>
      </c>
      <c r="HC195">
        <v>0</v>
      </c>
      <c r="HD195">
        <v>0</v>
      </c>
      <c r="HE195">
        <v>0</v>
      </c>
      <c r="HF195">
        <v>0</v>
      </c>
      <c r="HG195">
        <v>0</v>
      </c>
      <c r="HH195">
        <v>1</v>
      </c>
      <c r="HI195">
        <v>0</v>
      </c>
      <c r="HJ195">
        <v>0</v>
      </c>
    </row>
    <row r="196" spans="1:218">
      <c r="A196" t="s">
        <v>260</v>
      </c>
      <c r="B196" s="1">
        <v>44342</v>
      </c>
      <c r="C196" s="1">
        <v>44377</v>
      </c>
      <c r="D196">
        <v>1</v>
      </c>
      <c r="E196">
        <v>1</v>
      </c>
      <c r="F196">
        <v>1</v>
      </c>
      <c r="G196">
        <v>1</v>
      </c>
      <c r="H196">
        <v>1</v>
      </c>
      <c r="I196">
        <v>1</v>
      </c>
      <c r="J196">
        <v>1</v>
      </c>
      <c r="K196">
        <v>0</v>
      </c>
      <c r="L196">
        <v>0</v>
      </c>
      <c r="M196">
        <v>0</v>
      </c>
      <c r="N196">
        <v>0</v>
      </c>
      <c r="O196">
        <v>1</v>
      </c>
      <c r="P196">
        <v>1</v>
      </c>
      <c r="Q196">
        <v>0</v>
      </c>
      <c r="R196">
        <v>1</v>
      </c>
      <c r="S196">
        <v>0</v>
      </c>
      <c r="T196">
        <v>1</v>
      </c>
      <c r="U196">
        <v>1</v>
      </c>
      <c r="V196">
        <v>0</v>
      </c>
      <c r="W196">
        <v>0</v>
      </c>
      <c r="X196">
        <v>1</v>
      </c>
      <c r="Y196">
        <v>1</v>
      </c>
      <c r="Z196">
        <v>0</v>
      </c>
      <c r="AA196">
        <v>1</v>
      </c>
      <c r="AB196">
        <v>0</v>
      </c>
      <c r="AC196">
        <v>1</v>
      </c>
      <c r="AD196">
        <v>1</v>
      </c>
      <c r="AE196">
        <v>1</v>
      </c>
      <c r="AF196">
        <v>1</v>
      </c>
      <c r="AG196">
        <v>1</v>
      </c>
      <c r="AH196">
        <v>1</v>
      </c>
      <c r="AI196">
        <v>1</v>
      </c>
      <c r="AJ196">
        <v>1</v>
      </c>
      <c r="AK196">
        <v>0</v>
      </c>
      <c r="AL196">
        <v>1</v>
      </c>
      <c r="AM196">
        <v>1</v>
      </c>
      <c r="AN196">
        <v>1</v>
      </c>
      <c r="AO196">
        <v>0</v>
      </c>
      <c r="AP196">
        <v>0</v>
      </c>
      <c r="AQ196">
        <v>1</v>
      </c>
      <c r="AR196">
        <v>0</v>
      </c>
      <c r="AS196">
        <v>0</v>
      </c>
      <c r="AT196">
        <v>1</v>
      </c>
      <c r="AU196">
        <v>0</v>
      </c>
      <c r="AV196" t="s">
        <v>219</v>
      </c>
      <c r="AW196" t="s">
        <v>219</v>
      </c>
      <c r="AX196">
        <v>1</v>
      </c>
      <c r="AY196">
        <v>0</v>
      </c>
      <c r="AZ196">
        <v>1</v>
      </c>
      <c r="BA196">
        <v>0</v>
      </c>
      <c r="BB196">
        <v>0</v>
      </c>
      <c r="BC196">
        <v>0</v>
      </c>
      <c r="BD196">
        <v>1</v>
      </c>
      <c r="BE196">
        <v>0</v>
      </c>
      <c r="BF196">
        <v>1</v>
      </c>
      <c r="BG196">
        <v>0</v>
      </c>
      <c r="BH196">
        <v>0</v>
      </c>
      <c r="BI196">
        <v>1</v>
      </c>
      <c r="BJ196">
        <v>1</v>
      </c>
      <c r="BK196">
        <v>0</v>
      </c>
      <c r="BL196">
        <v>0</v>
      </c>
      <c r="BM196">
        <v>1</v>
      </c>
      <c r="BN196">
        <v>0</v>
      </c>
      <c r="BO196">
        <v>1</v>
      </c>
      <c r="BP196">
        <v>0</v>
      </c>
      <c r="BQ196">
        <v>1</v>
      </c>
      <c r="BR196">
        <v>0</v>
      </c>
      <c r="BS196" t="s">
        <v>219</v>
      </c>
      <c r="BT196" t="s">
        <v>219</v>
      </c>
      <c r="BU196" t="s">
        <v>219</v>
      </c>
      <c r="BV196" t="s">
        <v>219</v>
      </c>
      <c r="BW196" t="s">
        <v>219</v>
      </c>
      <c r="BX196" t="s">
        <v>219</v>
      </c>
      <c r="BY196" t="s">
        <v>219</v>
      </c>
      <c r="BZ196" t="s">
        <v>219</v>
      </c>
      <c r="CA196" t="s">
        <v>219</v>
      </c>
      <c r="CB196" t="s">
        <v>219</v>
      </c>
      <c r="CC196" t="s">
        <v>219</v>
      </c>
      <c r="CD196" t="s">
        <v>219</v>
      </c>
      <c r="CE196" t="s">
        <v>219</v>
      </c>
      <c r="CF196" t="s">
        <v>219</v>
      </c>
      <c r="CG196" t="s">
        <v>219</v>
      </c>
      <c r="CH196" t="s">
        <v>219</v>
      </c>
      <c r="CI196">
        <v>0</v>
      </c>
      <c r="CJ196">
        <v>1</v>
      </c>
      <c r="CK196">
        <v>1</v>
      </c>
      <c r="CL196">
        <v>1</v>
      </c>
      <c r="CM196">
        <v>1</v>
      </c>
      <c r="CN196">
        <v>0</v>
      </c>
      <c r="CO196">
        <v>0</v>
      </c>
      <c r="CP196">
        <v>1</v>
      </c>
      <c r="CQ196">
        <v>1</v>
      </c>
      <c r="CR196">
        <v>0</v>
      </c>
      <c r="CS196">
        <v>1</v>
      </c>
      <c r="CT196">
        <v>0</v>
      </c>
      <c r="CU196">
        <v>1</v>
      </c>
      <c r="CV196">
        <v>1</v>
      </c>
      <c r="CW196">
        <v>1</v>
      </c>
      <c r="CX196">
        <v>0</v>
      </c>
      <c r="CY196">
        <v>0</v>
      </c>
      <c r="CZ196">
        <v>1</v>
      </c>
      <c r="DA196">
        <v>1</v>
      </c>
      <c r="DB196">
        <v>1</v>
      </c>
      <c r="DC196">
        <v>0</v>
      </c>
      <c r="DD196" t="s">
        <v>219</v>
      </c>
      <c r="DE196" t="s">
        <v>219</v>
      </c>
      <c r="DF196" t="s">
        <v>219</v>
      </c>
      <c r="DG196" t="s">
        <v>219</v>
      </c>
      <c r="DH196">
        <v>0</v>
      </c>
      <c r="DI196">
        <v>1</v>
      </c>
      <c r="DJ196">
        <v>0</v>
      </c>
      <c r="DK196">
        <v>1</v>
      </c>
      <c r="DL196">
        <v>0</v>
      </c>
      <c r="DM196" t="s">
        <v>219</v>
      </c>
      <c r="DN196" t="s">
        <v>219</v>
      </c>
      <c r="DO196" t="s">
        <v>219</v>
      </c>
      <c r="DP196" t="s">
        <v>219</v>
      </c>
      <c r="DQ196" t="s">
        <v>219</v>
      </c>
      <c r="DR196">
        <v>0</v>
      </c>
      <c r="DS196">
        <v>0</v>
      </c>
      <c r="DT196">
        <v>1</v>
      </c>
      <c r="DU196">
        <v>0</v>
      </c>
      <c r="DV196">
        <v>1</v>
      </c>
      <c r="DW196">
        <v>1</v>
      </c>
      <c r="DX196">
        <v>0</v>
      </c>
      <c r="DY196">
        <v>1</v>
      </c>
      <c r="DZ196">
        <v>0</v>
      </c>
      <c r="EA196">
        <v>0</v>
      </c>
      <c r="EB196">
        <v>0</v>
      </c>
      <c r="EC196">
        <v>1</v>
      </c>
      <c r="ED196">
        <v>0</v>
      </c>
      <c r="EE196" t="s">
        <v>219</v>
      </c>
      <c r="EF196" t="s">
        <v>219</v>
      </c>
      <c r="EG196" t="s">
        <v>219</v>
      </c>
      <c r="EH196" t="s">
        <v>219</v>
      </c>
      <c r="EI196" t="s">
        <v>219</v>
      </c>
      <c r="EJ196">
        <v>0</v>
      </c>
      <c r="EK196" t="s">
        <v>219</v>
      </c>
      <c r="EL196" t="s">
        <v>219</v>
      </c>
      <c r="EM196" t="s">
        <v>219</v>
      </c>
      <c r="EN196" t="s">
        <v>219</v>
      </c>
      <c r="EO196" t="s">
        <v>219</v>
      </c>
      <c r="EP196">
        <v>0</v>
      </c>
      <c r="EQ196" t="s">
        <v>219</v>
      </c>
      <c r="ER196" t="s">
        <v>219</v>
      </c>
      <c r="ES196" t="s">
        <v>219</v>
      </c>
      <c r="ET196" t="s">
        <v>219</v>
      </c>
      <c r="EU196" t="s">
        <v>219</v>
      </c>
      <c r="EV196">
        <v>0</v>
      </c>
      <c r="EW196" t="s">
        <v>219</v>
      </c>
      <c r="EX196" t="s">
        <v>219</v>
      </c>
      <c r="EY196" t="s">
        <v>219</v>
      </c>
      <c r="EZ196" t="s">
        <v>219</v>
      </c>
      <c r="FA196" t="s">
        <v>219</v>
      </c>
      <c r="FB196" t="s">
        <v>219</v>
      </c>
      <c r="FC196">
        <v>1</v>
      </c>
      <c r="FD196">
        <v>0</v>
      </c>
      <c r="FE196">
        <v>1</v>
      </c>
      <c r="FF196">
        <v>1</v>
      </c>
      <c r="FG196">
        <v>1</v>
      </c>
      <c r="FH196">
        <v>1</v>
      </c>
      <c r="FI196">
        <v>0</v>
      </c>
      <c r="FJ196">
        <v>0</v>
      </c>
      <c r="FK196">
        <v>0</v>
      </c>
      <c r="FL196">
        <v>1</v>
      </c>
      <c r="FM196">
        <v>0</v>
      </c>
      <c r="FN196">
        <v>0</v>
      </c>
      <c r="FO196">
        <v>0</v>
      </c>
      <c r="FP196" t="s">
        <v>219</v>
      </c>
      <c r="FQ196" t="s">
        <v>219</v>
      </c>
      <c r="FR196" t="s">
        <v>219</v>
      </c>
      <c r="FS196" t="s">
        <v>219</v>
      </c>
      <c r="FT196" t="s">
        <v>219</v>
      </c>
      <c r="FU196" t="s">
        <v>219</v>
      </c>
      <c r="FV196" t="s">
        <v>219</v>
      </c>
      <c r="FW196" t="s">
        <v>219</v>
      </c>
      <c r="FX196" t="s">
        <v>219</v>
      </c>
      <c r="FY196">
        <v>0</v>
      </c>
      <c r="FZ196">
        <v>1</v>
      </c>
      <c r="GA196">
        <v>1</v>
      </c>
      <c r="GB196">
        <v>0</v>
      </c>
      <c r="GC196">
        <v>0</v>
      </c>
      <c r="GD196">
        <v>0</v>
      </c>
      <c r="GE196">
        <v>0</v>
      </c>
      <c r="GF196">
        <v>0</v>
      </c>
      <c r="GG196">
        <v>0</v>
      </c>
      <c r="GH196">
        <v>1</v>
      </c>
      <c r="GI196">
        <v>1</v>
      </c>
      <c r="GJ196">
        <v>1</v>
      </c>
      <c r="GK196">
        <v>0</v>
      </c>
      <c r="GL196">
        <v>1</v>
      </c>
      <c r="GM196">
        <v>1</v>
      </c>
      <c r="GN196">
        <v>1</v>
      </c>
      <c r="GO196">
        <v>1</v>
      </c>
      <c r="GP196">
        <v>0</v>
      </c>
      <c r="GQ196">
        <v>1</v>
      </c>
      <c r="GR196">
        <v>1</v>
      </c>
      <c r="GS196">
        <v>1</v>
      </c>
      <c r="GT196">
        <v>0</v>
      </c>
      <c r="GU196">
        <v>0</v>
      </c>
      <c r="GV196">
        <v>0</v>
      </c>
      <c r="GW196">
        <v>0</v>
      </c>
      <c r="GX196">
        <v>1</v>
      </c>
      <c r="GY196">
        <v>0</v>
      </c>
      <c r="GZ196">
        <v>0</v>
      </c>
      <c r="HA196">
        <v>1</v>
      </c>
      <c r="HB196">
        <v>1</v>
      </c>
      <c r="HC196">
        <v>0</v>
      </c>
      <c r="HD196">
        <v>0</v>
      </c>
      <c r="HE196">
        <v>0</v>
      </c>
      <c r="HF196">
        <v>0</v>
      </c>
      <c r="HG196">
        <v>0</v>
      </c>
      <c r="HH196">
        <v>1</v>
      </c>
      <c r="HI196">
        <v>0</v>
      </c>
      <c r="HJ196">
        <v>0</v>
      </c>
    </row>
    <row r="197" spans="1:218">
      <c r="A197" t="s">
        <v>260</v>
      </c>
      <c r="B197" s="1">
        <v>44378</v>
      </c>
      <c r="C197" s="1">
        <v>44658</v>
      </c>
      <c r="D197">
        <v>1</v>
      </c>
      <c r="E197">
        <v>1</v>
      </c>
      <c r="F197">
        <v>1</v>
      </c>
      <c r="G197">
        <v>1</v>
      </c>
      <c r="H197">
        <v>1</v>
      </c>
      <c r="I197">
        <v>1</v>
      </c>
      <c r="J197">
        <v>1</v>
      </c>
      <c r="K197">
        <v>0</v>
      </c>
      <c r="L197">
        <v>0</v>
      </c>
      <c r="M197">
        <v>0</v>
      </c>
      <c r="N197">
        <v>0</v>
      </c>
      <c r="O197">
        <v>1</v>
      </c>
      <c r="P197">
        <v>1</v>
      </c>
      <c r="Q197">
        <v>0</v>
      </c>
      <c r="R197">
        <v>1</v>
      </c>
      <c r="S197">
        <v>0</v>
      </c>
      <c r="T197">
        <v>1</v>
      </c>
      <c r="U197">
        <v>1</v>
      </c>
      <c r="V197">
        <v>0</v>
      </c>
      <c r="W197">
        <v>0</v>
      </c>
      <c r="X197">
        <v>1</v>
      </c>
      <c r="Y197">
        <v>1</v>
      </c>
      <c r="Z197">
        <v>0</v>
      </c>
      <c r="AA197">
        <v>1</v>
      </c>
      <c r="AB197">
        <v>0</v>
      </c>
      <c r="AC197">
        <v>1</v>
      </c>
      <c r="AD197">
        <v>1</v>
      </c>
      <c r="AE197">
        <v>1</v>
      </c>
      <c r="AF197">
        <v>1</v>
      </c>
      <c r="AG197">
        <v>1</v>
      </c>
      <c r="AH197">
        <v>1</v>
      </c>
      <c r="AI197">
        <v>1</v>
      </c>
      <c r="AJ197">
        <v>1</v>
      </c>
      <c r="AK197">
        <v>0</v>
      </c>
      <c r="AL197">
        <v>1</v>
      </c>
      <c r="AM197">
        <v>1</v>
      </c>
      <c r="AN197">
        <v>1</v>
      </c>
      <c r="AO197">
        <v>0</v>
      </c>
      <c r="AP197">
        <v>0</v>
      </c>
      <c r="AQ197">
        <v>1</v>
      </c>
      <c r="AR197">
        <v>0</v>
      </c>
      <c r="AS197">
        <v>1</v>
      </c>
      <c r="AT197">
        <v>1</v>
      </c>
      <c r="AU197">
        <v>0</v>
      </c>
      <c r="AV197" t="s">
        <v>219</v>
      </c>
      <c r="AW197" t="s">
        <v>219</v>
      </c>
      <c r="AX197">
        <v>1</v>
      </c>
      <c r="AY197">
        <v>0</v>
      </c>
      <c r="AZ197">
        <v>1</v>
      </c>
      <c r="BA197">
        <v>0</v>
      </c>
      <c r="BB197">
        <v>0</v>
      </c>
      <c r="BC197">
        <v>1</v>
      </c>
      <c r="BD197">
        <v>1</v>
      </c>
      <c r="BE197">
        <v>0</v>
      </c>
      <c r="BF197">
        <v>1</v>
      </c>
      <c r="BG197">
        <v>0</v>
      </c>
      <c r="BH197">
        <v>0</v>
      </c>
      <c r="BI197">
        <v>1</v>
      </c>
      <c r="BJ197">
        <v>1</v>
      </c>
      <c r="BK197">
        <v>0</v>
      </c>
      <c r="BL197">
        <v>0</v>
      </c>
      <c r="BM197">
        <v>1</v>
      </c>
      <c r="BN197">
        <v>0</v>
      </c>
      <c r="BO197">
        <v>1</v>
      </c>
      <c r="BP197">
        <v>0</v>
      </c>
      <c r="BQ197">
        <v>1</v>
      </c>
      <c r="BR197">
        <v>0</v>
      </c>
      <c r="BS197" t="s">
        <v>219</v>
      </c>
      <c r="BT197" t="s">
        <v>219</v>
      </c>
      <c r="BU197" t="s">
        <v>219</v>
      </c>
      <c r="BV197" t="s">
        <v>219</v>
      </c>
      <c r="BW197" t="s">
        <v>219</v>
      </c>
      <c r="BX197" t="s">
        <v>219</v>
      </c>
      <c r="BY197" t="s">
        <v>219</v>
      </c>
      <c r="BZ197" t="s">
        <v>219</v>
      </c>
      <c r="CA197" t="s">
        <v>219</v>
      </c>
      <c r="CB197" t="s">
        <v>219</v>
      </c>
      <c r="CC197" t="s">
        <v>219</v>
      </c>
      <c r="CD197" t="s">
        <v>219</v>
      </c>
      <c r="CE197" t="s">
        <v>219</v>
      </c>
      <c r="CF197" t="s">
        <v>219</v>
      </c>
      <c r="CG197" t="s">
        <v>219</v>
      </c>
      <c r="CH197" t="s">
        <v>219</v>
      </c>
      <c r="CI197">
        <v>0</v>
      </c>
      <c r="CJ197">
        <v>1</v>
      </c>
      <c r="CK197">
        <v>1</v>
      </c>
      <c r="CL197">
        <v>1</v>
      </c>
      <c r="CM197">
        <v>1</v>
      </c>
      <c r="CN197">
        <v>0</v>
      </c>
      <c r="CO197">
        <v>0</v>
      </c>
      <c r="CP197">
        <v>1</v>
      </c>
      <c r="CQ197">
        <v>1</v>
      </c>
      <c r="CR197">
        <v>0</v>
      </c>
      <c r="CS197">
        <v>1</v>
      </c>
      <c r="CT197">
        <v>0</v>
      </c>
      <c r="CU197">
        <v>1</v>
      </c>
      <c r="CV197">
        <v>1</v>
      </c>
      <c r="CW197">
        <v>1</v>
      </c>
      <c r="CX197">
        <v>0</v>
      </c>
      <c r="CY197">
        <v>0</v>
      </c>
      <c r="CZ197">
        <v>1</v>
      </c>
      <c r="DA197">
        <v>1</v>
      </c>
      <c r="DB197">
        <v>1</v>
      </c>
      <c r="DC197">
        <v>0</v>
      </c>
      <c r="DD197" t="s">
        <v>219</v>
      </c>
      <c r="DE197" t="s">
        <v>219</v>
      </c>
      <c r="DF197" t="s">
        <v>219</v>
      </c>
      <c r="DG197" t="s">
        <v>219</v>
      </c>
      <c r="DH197">
        <v>0</v>
      </c>
      <c r="DI197">
        <v>1</v>
      </c>
      <c r="DJ197">
        <v>0</v>
      </c>
      <c r="DK197">
        <v>1</v>
      </c>
      <c r="DL197">
        <v>0</v>
      </c>
      <c r="DM197" t="s">
        <v>219</v>
      </c>
      <c r="DN197" t="s">
        <v>219</v>
      </c>
      <c r="DO197" t="s">
        <v>219</v>
      </c>
      <c r="DP197" t="s">
        <v>219</v>
      </c>
      <c r="DQ197" t="s">
        <v>219</v>
      </c>
      <c r="DR197">
        <v>0</v>
      </c>
      <c r="DS197">
        <v>0</v>
      </c>
      <c r="DT197">
        <v>1</v>
      </c>
      <c r="DU197">
        <v>0</v>
      </c>
      <c r="DV197">
        <v>1</v>
      </c>
      <c r="DW197">
        <v>1</v>
      </c>
      <c r="DX197">
        <v>0</v>
      </c>
      <c r="DY197">
        <v>1</v>
      </c>
      <c r="DZ197">
        <v>0</v>
      </c>
      <c r="EA197">
        <v>0</v>
      </c>
      <c r="EB197">
        <v>0</v>
      </c>
      <c r="EC197">
        <v>1</v>
      </c>
      <c r="ED197">
        <v>0</v>
      </c>
      <c r="EE197" t="s">
        <v>219</v>
      </c>
      <c r="EF197" t="s">
        <v>219</v>
      </c>
      <c r="EG197" t="s">
        <v>219</v>
      </c>
      <c r="EH197" t="s">
        <v>219</v>
      </c>
      <c r="EI197" t="s">
        <v>219</v>
      </c>
      <c r="EJ197">
        <v>0</v>
      </c>
      <c r="EK197" t="s">
        <v>219</v>
      </c>
      <c r="EL197" t="s">
        <v>219</v>
      </c>
      <c r="EM197" t="s">
        <v>219</v>
      </c>
      <c r="EN197" t="s">
        <v>219</v>
      </c>
      <c r="EO197" t="s">
        <v>219</v>
      </c>
      <c r="EP197">
        <v>0</v>
      </c>
      <c r="EQ197" t="s">
        <v>219</v>
      </c>
      <c r="ER197" t="s">
        <v>219</v>
      </c>
      <c r="ES197" t="s">
        <v>219</v>
      </c>
      <c r="ET197" t="s">
        <v>219</v>
      </c>
      <c r="EU197" t="s">
        <v>219</v>
      </c>
      <c r="EV197">
        <v>0</v>
      </c>
      <c r="EW197" t="s">
        <v>219</v>
      </c>
      <c r="EX197" t="s">
        <v>219</v>
      </c>
      <c r="EY197" t="s">
        <v>219</v>
      </c>
      <c r="EZ197" t="s">
        <v>219</v>
      </c>
      <c r="FA197" t="s">
        <v>219</v>
      </c>
      <c r="FB197" t="s">
        <v>219</v>
      </c>
      <c r="FC197">
        <v>1</v>
      </c>
      <c r="FD197">
        <v>0</v>
      </c>
      <c r="FE197">
        <v>1</v>
      </c>
      <c r="FF197">
        <v>1</v>
      </c>
      <c r="FG197">
        <v>1</v>
      </c>
      <c r="FH197">
        <v>1</v>
      </c>
      <c r="FI197">
        <v>0</v>
      </c>
      <c r="FJ197">
        <v>0</v>
      </c>
      <c r="FK197">
        <v>0</v>
      </c>
      <c r="FL197">
        <v>1</v>
      </c>
      <c r="FM197">
        <v>0</v>
      </c>
      <c r="FN197">
        <v>0</v>
      </c>
      <c r="FO197">
        <v>0</v>
      </c>
      <c r="FP197" t="s">
        <v>219</v>
      </c>
      <c r="FQ197" t="s">
        <v>219</v>
      </c>
      <c r="FR197" t="s">
        <v>219</v>
      </c>
      <c r="FS197" t="s">
        <v>219</v>
      </c>
      <c r="FT197" t="s">
        <v>219</v>
      </c>
      <c r="FU197" t="s">
        <v>219</v>
      </c>
      <c r="FV197" t="s">
        <v>219</v>
      </c>
      <c r="FW197" t="s">
        <v>219</v>
      </c>
      <c r="FX197" t="s">
        <v>219</v>
      </c>
      <c r="FY197">
        <v>0</v>
      </c>
      <c r="FZ197">
        <v>1</v>
      </c>
      <c r="GA197">
        <v>1</v>
      </c>
      <c r="GB197">
        <v>0</v>
      </c>
      <c r="GC197">
        <v>0</v>
      </c>
      <c r="GD197">
        <v>0</v>
      </c>
      <c r="GE197">
        <v>0</v>
      </c>
      <c r="GF197">
        <v>0</v>
      </c>
      <c r="GG197">
        <v>0</v>
      </c>
      <c r="GH197">
        <v>1</v>
      </c>
      <c r="GI197">
        <v>1</v>
      </c>
      <c r="GJ197">
        <v>1</v>
      </c>
      <c r="GK197">
        <v>0</v>
      </c>
      <c r="GL197">
        <v>1</v>
      </c>
      <c r="GM197">
        <v>1</v>
      </c>
      <c r="GN197">
        <v>1</v>
      </c>
      <c r="GO197">
        <v>1</v>
      </c>
      <c r="GP197">
        <v>0</v>
      </c>
      <c r="GQ197">
        <v>1</v>
      </c>
      <c r="GR197">
        <v>1</v>
      </c>
      <c r="GS197">
        <v>1</v>
      </c>
      <c r="GT197">
        <v>0</v>
      </c>
      <c r="GU197">
        <v>0</v>
      </c>
      <c r="GV197">
        <v>0</v>
      </c>
      <c r="GW197">
        <v>0</v>
      </c>
      <c r="GX197">
        <v>1</v>
      </c>
      <c r="GY197">
        <v>0</v>
      </c>
      <c r="GZ197">
        <v>0</v>
      </c>
      <c r="HA197">
        <v>1</v>
      </c>
      <c r="HB197">
        <v>1</v>
      </c>
      <c r="HC197">
        <v>0</v>
      </c>
      <c r="HD197">
        <v>0</v>
      </c>
      <c r="HE197">
        <v>0</v>
      </c>
      <c r="HF197">
        <v>0</v>
      </c>
      <c r="HG197">
        <v>0</v>
      </c>
      <c r="HH197">
        <v>1</v>
      </c>
      <c r="HI197">
        <v>0</v>
      </c>
      <c r="HJ197">
        <v>0</v>
      </c>
    </row>
    <row r="198" spans="1:218">
      <c r="A198" t="s">
        <v>260</v>
      </c>
      <c r="B198" s="1">
        <v>44659</v>
      </c>
      <c r="C198" s="1">
        <v>44742</v>
      </c>
      <c r="D198">
        <v>1</v>
      </c>
      <c r="E198">
        <v>1</v>
      </c>
      <c r="F198">
        <v>1</v>
      </c>
      <c r="G198">
        <v>1</v>
      </c>
      <c r="H198">
        <v>1</v>
      </c>
      <c r="I198">
        <v>1</v>
      </c>
      <c r="J198">
        <v>1</v>
      </c>
      <c r="K198">
        <v>0</v>
      </c>
      <c r="L198">
        <v>0</v>
      </c>
      <c r="M198">
        <v>0</v>
      </c>
      <c r="N198">
        <v>0</v>
      </c>
      <c r="O198">
        <v>1</v>
      </c>
      <c r="P198">
        <v>1</v>
      </c>
      <c r="Q198">
        <v>0</v>
      </c>
      <c r="R198">
        <v>1</v>
      </c>
      <c r="S198">
        <v>0</v>
      </c>
      <c r="T198">
        <v>1</v>
      </c>
      <c r="U198">
        <v>1</v>
      </c>
      <c r="V198">
        <v>0</v>
      </c>
      <c r="W198">
        <v>0</v>
      </c>
      <c r="X198">
        <v>1</v>
      </c>
      <c r="Y198">
        <v>1</v>
      </c>
      <c r="Z198">
        <v>0</v>
      </c>
      <c r="AA198">
        <v>1</v>
      </c>
      <c r="AB198">
        <v>0</v>
      </c>
      <c r="AC198">
        <v>1</v>
      </c>
      <c r="AD198">
        <v>1</v>
      </c>
      <c r="AE198">
        <v>1</v>
      </c>
      <c r="AF198">
        <v>1</v>
      </c>
      <c r="AG198">
        <v>1</v>
      </c>
      <c r="AH198">
        <v>1</v>
      </c>
      <c r="AI198">
        <v>1</v>
      </c>
      <c r="AJ198">
        <v>1</v>
      </c>
      <c r="AK198">
        <v>0</v>
      </c>
      <c r="AL198">
        <v>1</v>
      </c>
      <c r="AM198">
        <v>1</v>
      </c>
      <c r="AN198">
        <v>1</v>
      </c>
      <c r="AO198">
        <v>0</v>
      </c>
      <c r="AP198">
        <v>0</v>
      </c>
      <c r="AQ198">
        <v>1</v>
      </c>
      <c r="AR198">
        <v>0</v>
      </c>
      <c r="AS198">
        <v>1</v>
      </c>
      <c r="AT198">
        <v>1</v>
      </c>
      <c r="AU198">
        <v>0</v>
      </c>
      <c r="AV198" t="s">
        <v>219</v>
      </c>
      <c r="AW198" t="s">
        <v>219</v>
      </c>
      <c r="AX198">
        <v>1</v>
      </c>
      <c r="AY198">
        <v>0</v>
      </c>
      <c r="AZ198">
        <v>1</v>
      </c>
      <c r="BA198">
        <v>0</v>
      </c>
      <c r="BB198">
        <v>0</v>
      </c>
      <c r="BC198">
        <v>1</v>
      </c>
      <c r="BD198">
        <v>1</v>
      </c>
      <c r="BE198">
        <v>0</v>
      </c>
      <c r="BF198">
        <v>1</v>
      </c>
      <c r="BG198">
        <v>0</v>
      </c>
      <c r="BH198">
        <v>0</v>
      </c>
      <c r="BI198">
        <v>1</v>
      </c>
      <c r="BJ198">
        <v>1</v>
      </c>
      <c r="BK198">
        <v>0</v>
      </c>
      <c r="BL198">
        <v>0</v>
      </c>
      <c r="BM198">
        <v>1</v>
      </c>
      <c r="BN198">
        <v>0</v>
      </c>
      <c r="BO198">
        <v>1</v>
      </c>
      <c r="BP198">
        <v>0</v>
      </c>
      <c r="BQ198">
        <v>1</v>
      </c>
      <c r="BR198">
        <v>0</v>
      </c>
      <c r="BS198" t="s">
        <v>219</v>
      </c>
      <c r="BT198" t="s">
        <v>219</v>
      </c>
      <c r="BU198" t="s">
        <v>219</v>
      </c>
      <c r="BV198" t="s">
        <v>219</v>
      </c>
      <c r="BW198" t="s">
        <v>219</v>
      </c>
      <c r="BX198" t="s">
        <v>219</v>
      </c>
      <c r="BY198" t="s">
        <v>219</v>
      </c>
      <c r="BZ198" t="s">
        <v>219</v>
      </c>
      <c r="CA198" t="s">
        <v>219</v>
      </c>
      <c r="CB198" t="s">
        <v>219</v>
      </c>
      <c r="CC198" t="s">
        <v>219</v>
      </c>
      <c r="CD198" t="s">
        <v>219</v>
      </c>
      <c r="CE198" t="s">
        <v>219</v>
      </c>
      <c r="CF198" t="s">
        <v>219</v>
      </c>
      <c r="CG198" t="s">
        <v>219</v>
      </c>
      <c r="CH198" t="s">
        <v>219</v>
      </c>
      <c r="CI198">
        <v>0</v>
      </c>
      <c r="CJ198">
        <v>1</v>
      </c>
      <c r="CK198">
        <v>1</v>
      </c>
      <c r="CL198">
        <v>1</v>
      </c>
      <c r="CM198">
        <v>1</v>
      </c>
      <c r="CN198">
        <v>0</v>
      </c>
      <c r="CO198">
        <v>0</v>
      </c>
      <c r="CP198">
        <v>1</v>
      </c>
      <c r="CQ198">
        <v>1</v>
      </c>
      <c r="CR198">
        <v>0</v>
      </c>
      <c r="CS198">
        <v>1</v>
      </c>
      <c r="CT198">
        <v>0</v>
      </c>
      <c r="CU198">
        <v>1</v>
      </c>
      <c r="CV198">
        <v>1</v>
      </c>
      <c r="CW198">
        <v>1</v>
      </c>
      <c r="CX198">
        <v>0</v>
      </c>
      <c r="CY198">
        <v>0</v>
      </c>
      <c r="CZ198">
        <v>1</v>
      </c>
      <c r="DA198">
        <v>1</v>
      </c>
      <c r="DB198">
        <v>1</v>
      </c>
      <c r="DC198">
        <v>0</v>
      </c>
      <c r="DD198" t="s">
        <v>219</v>
      </c>
      <c r="DE198" t="s">
        <v>219</v>
      </c>
      <c r="DF198" t="s">
        <v>219</v>
      </c>
      <c r="DG198" t="s">
        <v>219</v>
      </c>
      <c r="DH198">
        <v>0</v>
      </c>
      <c r="DI198">
        <v>1</v>
      </c>
      <c r="DJ198">
        <v>0</v>
      </c>
      <c r="DK198">
        <v>1</v>
      </c>
      <c r="DL198">
        <v>0</v>
      </c>
      <c r="DM198" t="s">
        <v>219</v>
      </c>
      <c r="DN198" t="s">
        <v>219</v>
      </c>
      <c r="DO198" t="s">
        <v>219</v>
      </c>
      <c r="DP198" t="s">
        <v>219</v>
      </c>
      <c r="DQ198" t="s">
        <v>219</v>
      </c>
      <c r="DR198">
        <v>0</v>
      </c>
      <c r="DS198">
        <v>0</v>
      </c>
      <c r="DT198">
        <v>1</v>
      </c>
      <c r="DU198">
        <v>0</v>
      </c>
      <c r="DV198">
        <v>1</v>
      </c>
      <c r="DW198">
        <v>1</v>
      </c>
      <c r="DX198">
        <v>0</v>
      </c>
      <c r="DY198">
        <v>1</v>
      </c>
      <c r="DZ198">
        <v>0</v>
      </c>
      <c r="EA198">
        <v>0</v>
      </c>
      <c r="EB198">
        <v>0</v>
      </c>
      <c r="EC198">
        <v>1</v>
      </c>
      <c r="ED198">
        <v>0</v>
      </c>
      <c r="EE198" t="s">
        <v>219</v>
      </c>
      <c r="EF198" t="s">
        <v>219</v>
      </c>
      <c r="EG198" t="s">
        <v>219</v>
      </c>
      <c r="EH198" t="s">
        <v>219</v>
      </c>
      <c r="EI198" t="s">
        <v>219</v>
      </c>
      <c r="EJ198">
        <v>0</v>
      </c>
      <c r="EK198" t="s">
        <v>219</v>
      </c>
      <c r="EL198" t="s">
        <v>219</v>
      </c>
      <c r="EM198" t="s">
        <v>219</v>
      </c>
      <c r="EN198" t="s">
        <v>219</v>
      </c>
      <c r="EO198" t="s">
        <v>219</v>
      </c>
      <c r="EP198">
        <v>0</v>
      </c>
      <c r="EQ198" t="s">
        <v>219</v>
      </c>
      <c r="ER198" t="s">
        <v>219</v>
      </c>
      <c r="ES198" t="s">
        <v>219</v>
      </c>
      <c r="ET198" t="s">
        <v>219</v>
      </c>
      <c r="EU198" t="s">
        <v>219</v>
      </c>
      <c r="EV198">
        <v>0</v>
      </c>
      <c r="EW198" t="s">
        <v>219</v>
      </c>
      <c r="EX198" t="s">
        <v>219</v>
      </c>
      <c r="EY198" t="s">
        <v>219</v>
      </c>
      <c r="EZ198" t="s">
        <v>219</v>
      </c>
      <c r="FA198" t="s">
        <v>219</v>
      </c>
      <c r="FB198" t="s">
        <v>219</v>
      </c>
      <c r="FC198">
        <v>1</v>
      </c>
      <c r="FD198">
        <v>0</v>
      </c>
      <c r="FE198">
        <v>1</v>
      </c>
      <c r="FF198">
        <v>1</v>
      </c>
      <c r="FG198">
        <v>1</v>
      </c>
      <c r="FH198">
        <v>1</v>
      </c>
      <c r="FI198">
        <v>0</v>
      </c>
      <c r="FJ198">
        <v>0</v>
      </c>
      <c r="FK198">
        <v>0</v>
      </c>
      <c r="FL198">
        <v>1</v>
      </c>
      <c r="FM198">
        <v>0</v>
      </c>
      <c r="FN198">
        <v>0</v>
      </c>
      <c r="FO198">
        <v>0</v>
      </c>
      <c r="FP198" t="s">
        <v>219</v>
      </c>
      <c r="FQ198" t="s">
        <v>219</v>
      </c>
      <c r="FR198" t="s">
        <v>219</v>
      </c>
      <c r="FS198" t="s">
        <v>219</v>
      </c>
      <c r="FT198" t="s">
        <v>219</v>
      </c>
      <c r="FU198" t="s">
        <v>219</v>
      </c>
      <c r="FV198" t="s">
        <v>219</v>
      </c>
      <c r="FW198" t="s">
        <v>219</v>
      </c>
      <c r="FX198" t="s">
        <v>219</v>
      </c>
      <c r="FY198">
        <v>0</v>
      </c>
      <c r="FZ198">
        <v>1</v>
      </c>
      <c r="GA198">
        <v>1</v>
      </c>
      <c r="GB198">
        <v>0</v>
      </c>
      <c r="GC198">
        <v>0</v>
      </c>
      <c r="GD198">
        <v>0</v>
      </c>
      <c r="GE198">
        <v>0</v>
      </c>
      <c r="GF198">
        <v>0</v>
      </c>
      <c r="GG198">
        <v>0</v>
      </c>
      <c r="GH198">
        <v>1</v>
      </c>
      <c r="GI198">
        <v>1</v>
      </c>
      <c r="GJ198">
        <v>1</v>
      </c>
      <c r="GK198">
        <v>0</v>
      </c>
      <c r="GL198">
        <v>1</v>
      </c>
      <c r="GM198">
        <v>1</v>
      </c>
      <c r="GN198">
        <v>1</v>
      </c>
      <c r="GO198">
        <v>1</v>
      </c>
      <c r="GP198">
        <v>0</v>
      </c>
      <c r="GQ198">
        <v>1</v>
      </c>
      <c r="GR198">
        <v>1</v>
      </c>
      <c r="GS198">
        <v>1</v>
      </c>
      <c r="GT198">
        <v>0</v>
      </c>
      <c r="GU198">
        <v>0</v>
      </c>
      <c r="GV198">
        <v>0</v>
      </c>
      <c r="GW198">
        <v>0</v>
      </c>
      <c r="GX198">
        <v>1</v>
      </c>
      <c r="GY198">
        <v>0</v>
      </c>
      <c r="GZ198">
        <v>0</v>
      </c>
      <c r="HA198">
        <v>1</v>
      </c>
      <c r="HB198">
        <v>1</v>
      </c>
      <c r="HC198">
        <v>0</v>
      </c>
      <c r="HD198">
        <v>0</v>
      </c>
      <c r="HE198">
        <v>0</v>
      </c>
      <c r="HF198">
        <v>0</v>
      </c>
      <c r="HG198">
        <v>0</v>
      </c>
      <c r="HH198">
        <v>1</v>
      </c>
      <c r="HI198">
        <v>0</v>
      </c>
      <c r="HJ198">
        <v>0</v>
      </c>
    </row>
    <row r="199" spans="1:218">
      <c r="A199" t="s">
        <v>260</v>
      </c>
      <c r="B199" s="1">
        <v>44743</v>
      </c>
      <c r="C199" s="1">
        <v>44866</v>
      </c>
      <c r="D199">
        <v>1</v>
      </c>
      <c r="E199">
        <v>1</v>
      </c>
      <c r="F199">
        <v>1</v>
      </c>
      <c r="G199">
        <v>1</v>
      </c>
      <c r="H199">
        <v>1</v>
      </c>
      <c r="I199">
        <v>1</v>
      </c>
      <c r="J199">
        <v>1</v>
      </c>
      <c r="K199">
        <v>0</v>
      </c>
      <c r="L199">
        <v>0</v>
      </c>
      <c r="M199">
        <v>0</v>
      </c>
      <c r="N199">
        <v>0</v>
      </c>
      <c r="O199">
        <v>1</v>
      </c>
      <c r="P199">
        <v>1</v>
      </c>
      <c r="Q199">
        <v>0</v>
      </c>
      <c r="R199">
        <v>1</v>
      </c>
      <c r="S199">
        <v>0</v>
      </c>
      <c r="T199">
        <v>1</v>
      </c>
      <c r="U199">
        <v>1</v>
      </c>
      <c r="V199">
        <v>0</v>
      </c>
      <c r="W199">
        <v>0</v>
      </c>
      <c r="X199">
        <v>1</v>
      </c>
      <c r="Y199">
        <v>1</v>
      </c>
      <c r="Z199">
        <v>0</v>
      </c>
      <c r="AA199">
        <v>1</v>
      </c>
      <c r="AB199">
        <v>0</v>
      </c>
      <c r="AC199">
        <v>1</v>
      </c>
      <c r="AD199">
        <v>1</v>
      </c>
      <c r="AE199">
        <v>1</v>
      </c>
      <c r="AF199">
        <v>1</v>
      </c>
      <c r="AG199">
        <v>1</v>
      </c>
      <c r="AH199">
        <v>1</v>
      </c>
      <c r="AI199">
        <v>1</v>
      </c>
      <c r="AJ199">
        <v>1</v>
      </c>
      <c r="AK199">
        <v>0</v>
      </c>
      <c r="AL199">
        <v>1</v>
      </c>
      <c r="AM199">
        <v>1</v>
      </c>
      <c r="AN199">
        <v>1</v>
      </c>
      <c r="AO199">
        <v>0</v>
      </c>
      <c r="AP199">
        <v>0</v>
      </c>
      <c r="AQ199">
        <v>1</v>
      </c>
      <c r="AR199">
        <v>0</v>
      </c>
      <c r="AS199">
        <v>1</v>
      </c>
      <c r="AT199">
        <v>1</v>
      </c>
      <c r="AU199">
        <v>0</v>
      </c>
      <c r="AV199" t="s">
        <v>219</v>
      </c>
      <c r="AW199" t="s">
        <v>219</v>
      </c>
      <c r="AX199">
        <v>1</v>
      </c>
      <c r="AY199">
        <v>0</v>
      </c>
      <c r="AZ199">
        <v>1</v>
      </c>
      <c r="BA199">
        <v>0</v>
      </c>
      <c r="BB199">
        <v>0</v>
      </c>
      <c r="BC199">
        <v>1</v>
      </c>
      <c r="BD199">
        <v>1</v>
      </c>
      <c r="BE199">
        <v>0</v>
      </c>
      <c r="BF199">
        <v>1</v>
      </c>
      <c r="BG199">
        <v>0</v>
      </c>
      <c r="BH199">
        <v>0</v>
      </c>
      <c r="BI199">
        <v>1</v>
      </c>
      <c r="BJ199">
        <v>1</v>
      </c>
      <c r="BK199">
        <v>0</v>
      </c>
      <c r="BL199">
        <v>0</v>
      </c>
      <c r="BM199">
        <v>1</v>
      </c>
      <c r="BN199">
        <v>0</v>
      </c>
      <c r="BO199">
        <v>1</v>
      </c>
      <c r="BP199">
        <v>0</v>
      </c>
      <c r="BQ199">
        <v>1</v>
      </c>
      <c r="BR199">
        <v>0</v>
      </c>
      <c r="BS199" t="s">
        <v>219</v>
      </c>
      <c r="BT199" t="s">
        <v>219</v>
      </c>
      <c r="BU199" t="s">
        <v>219</v>
      </c>
      <c r="BV199" t="s">
        <v>219</v>
      </c>
      <c r="BW199" t="s">
        <v>219</v>
      </c>
      <c r="BX199" t="s">
        <v>219</v>
      </c>
      <c r="BY199" t="s">
        <v>219</v>
      </c>
      <c r="BZ199" t="s">
        <v>219</v>
      </c>
      <c r="CA199" t="s">
        <v>219</v>
      </c>
      <c r="CB199" t="s">
        <v>219</v>
      </c>
      <c r="CC199" t="s">
        <v>219</v>
      </c>
      <c r="CD199" t="s">
        <v>219</v>
      </c>
      <c r="CE199" t="s">
        <v>219</v>
      </c>
      <c r="CF199" t="s">
        <v>219</v>
      </c>
      <c r="CG199" t="s">
        <v>219</v>
      </c>
      <c r="CH199" t="s">
        <v>219</v>
      </c>
      <c r="CI199">
        <v>0</v>
      </c>
      <c r="CJ199">
        <v>1</v>
      </c>
      <c r="CK199">
        <v>1</v>
      </c>
      <c r="CL199">
        <v>1</v>
      </c>
      <c r="CM199">
        <v>1</v>
      </c>
      <c r="CN199">
        <v>0</v>
      </c>
      <c r="CO199">
        <v>0</v>
      </c>
      <c r="CP199">
        <v>1</v>
      </c>
      <c r="CQ199">
        <v>1</v>
      </c>
      <c r="CR199">
        <v>0</v>
      </c>
      <c r="CS199">
        <v>1</v>
      </c>
      <c r="CT199">
        <v>0</v>
      </c>
      <c r="CU199">
        <v>1</v>
      </c>
      <c r="CV199">
        <v>1</v>
      </c>
      <c r="CW199">
        <v>1</v>
      </c>
      <c r="CX199">
        <v>0</v>
      </c>
      <c r="CY199">
        <v>0</v>
      </c>
      <c r="CZ199">
        <v>1</v>
      </c>
      <c r="DA199">
        <v>1</v>
      </c>
      <c r="DB199">
        <v>1</v>
      </c>
      <c r="DC199">
        <v>0</v>
      </c>
      <c r="DD199" t="s">
        <v>219</v>
      </c>
      <c r="DE199" t="s">
        <v>219</v>
      </c>
      <c r="DF199" t="s">
        <v>219</v>
      </c>
      <c r="DG199" t="s">
        <v>219</v>
      </c>
      <c r="DH199">
        <v>0</v>
      </c>
      <c r="DI199">
        <v>1</v>
      </c>
      <c r="DJ199">
        <v>0</v>
      </c>
      <c r="DK199">
        <v>1</v>
      </c>
      <c r="DL199">
        <v>0</v>
      </c>
      <c r="DM199" t="s">
        <v>219</v>
      </c>
      <c r="DN199" t="s">
        <v>219</v>
      </c>
      <c r="DO199" t="s">
        <v>219</v>
      </c>
      <c r="DP199" t="s">
        <v>219</v>
      </c>
      <c r="DQ199" t="s">
        <v>219</v>
      </c>
      <c r="DR199">
        <v>0</v>
      </c>
      <c r="DS199">
        <v>0</v>
      </c>
      <c r="DT199">
        <v>1</v>
      </c>
      <c r="DU199">
        <v>0</v>
      </c>
      <c r="DV199">
        <v>1</v>
      </c>
      <c r="DW199">
        <v>1</v>
      </c>
      <c r="DX199">
        <v>0</v>
      </c>
      <c r="DY199">
        <v>1</v>
      </c>
      <c r="DZ199">
        <v>0</v>
      </c>
      <c r="EA199">
        <v>0</v>
      </c>
      <c r="EB199">
        <v>0</v>
      </c>
      <c r="EC199">
        <v>1</v>
      </c>
      <c r="ED199">
        <v>0</v>
      </c>
      <c r="EE199" t="s">
        <v>219</v>
      </c>
      <c r="EF199" t="s">
        <v>219</v>
      </c>
      <c r="EG199" t="s">
        <v>219</v>
      </c>
      <c r="EH199" t="s">
        <v>219</v>
      </c>
      <c r="EI199" t="s">
        <v>219</v>
      </c>
      <c r="EJ199">
        <v>0</v>
      </c>
      <c r="EK199" t="s">
        <v>219</v>
      </c>
      <c r="EL199" t="s">
        <v>219</v>
      </c>
      <c r="EM199" t="s">
        <v>219</v>
      </c>
      <c r="EN199" t="s">
        <v>219</v>
      </c>
      <c r="EO199" t="s">
        <v>219</v>
      </c>
      <c r="EP199">
        <v>0</v>
      </c>
      <c r="EQ199" t="s">
        <v>219</v>
      </c>
      <c r="ER199" t="s">
        <v>219</v>
      </c>
      <c r="ES199" t="s">
        <v>219</v>
      </c>
      <c r="ET199" t="s">
        <v>219</v>
      </c>
      <c r="EU199" t="s">
        <v>219</v>
      </c>
      <c r="EV199">
        <v>0</v>
      </c>
      <c r="EW199" t="s">
        <v>219</v>
      </c>
      <c r="EX199" t="s">
        <v>219</v>
      </c>
      <c r="EY199" t="s">
        <v>219</v>
      </c>
      <c r="EZ199" t="s">
        <v>219</v>
      </c>
      <c r="FA199" t="s">
        <v>219</v>
      </c>
      <c r="FB199" t="s">
        <v>219</v>
      </c>
      <c r="FC199">
        <v>1</v>
      </c>
      <c r="FD199">
        <v>0</v>
      </c>
      <c r="FE199">
        <v>1</v>
      </c>
      <c r="FF199">
        <v>1</v>
      </c>
      <c r="FG199">
        <v>1</v>
      </c>
      <c r="FH199">
        <v>1</v>
      </c>
      <c r="FI199">
        <v>0</v>
      </c>
      <c r="FJ199">
        <v>0</v>
      </c>
      <c r="FK199">
        <v>0</v>
      </c>
      <c r="FL199">
        <v>1</v>
      </c>
      <c r="FM199">
        <v>0</v>
      </c>
      <c r="FN199">
        <v>0</v>
      </c>
      <c r="FO199">
        <v>0</v>
      </c>
      <c r="FP199" t="s">
        <v>219</v>
      </c>
      <c r="FQ199" t="s">
        <v>219</v>
      </c>
      <c r="FR199" t="s">
        <v>219</v>
      </c>
      <c r="FS199" t="s">
        <v>219</v>
      </c>
      <c r="FT199" t="s">
        <v>219</v>
      </c>
      <c r="FU199" t="s">
        <v>219</v>
      </c>
      <c r="FV199" t="s">
        <v>219</v>
      </c>
      <c r="FW199" t="s">
        <v>219</v>
      </c>
      <c r="FX199" t="s">
        <v>219</v>
      </c>
      <c r="FY199">
        <v>0</v>
      </c>
      <c r="FZ199">
        <v>1</v>
      </c>
      <c r="GA199">
        <v>1</v>
      </c>
      <c r="GB199">
        <v>0</v>
      </c>
      <c r="GC199">
        <v>0</v>
      </c>
      <c r="GD199">
        <v>0</v>
      </c>
      <c r="GE199">
        <v>0</v>
      </c>
      <c r="GF199">
        <v>0</v>
      </c>
      <c r="GG199">
        <v>0</v>
      </c>
      <c r="GH199">
        <v>1</v>
      </c>
      <c r="GI199">
        <v>1</v>
      </c>
      <c r="GJ199">
        <v>1</v>
      </c>
      <c r="GK199">
        <v>0</v>
      </c>
      <c r="GL199">
        <v>1</v>
      </c>
      <c r="GM199">
        <v>1</v>
      </c>
      <c r="GN199">
        <v>1</v>
      </c>
      <c r="GO199">
        <v>1</v>
      </c>
      <c r="GP199">
        <v>0</v>
      </c>
      <c r="GQ199">
        <v>1</v>
      </c>
      <c r="GR199">
        <v>1</v>
      </c>
      <c r="GS199">
        <v>1</v>
      </c>
      <c r="GT199">
        <v>0</v>
      </c>
      <c r="GU199">
        <v>0</v>
      </c>
      <c r="GV199">
        <v>0</v>
      </c>
      <c r="GW199">
        <v>0</v>
      </c>
      <c r="GX199">
        <v>1</v>
      </c>
      <c r="GY199">
        <v>0</v>
      </c>
      <c r="GZ199">
        <v>0</v>
      </c>
      <c r="HA199">
        <v>1</v>
      </c>
      <c r="HB199">
        <v>1</v>
      </c>
      <c r="HC199">
        <v>0</v>
      </c>
      <c r="HD199">
        <v>0</v>
      </c>
      <c r="HE199">
        <v>0</v>
      </c>
      <c r="HF199">
        <v>0</v>
      </c>
      <c r="HG199">
        <v>0</v>
      </c>
      <c r="HH199">
        <v>1</v>
      </c>
      <c r="HI199">
        <v>0</v>
      </c>
      <c r="HJ199">
        <v>0</v>
      </c>
    </row>
    <row r="200" spans="1:218">
      <c r="A200" t="s">
        <v>261</v>
      </c>
      <c r="B200" s="1">
        <v>43678</v>
      </c>
      <c r="C200" s="1">
        <v>43708</v>
      </c>
      <c r="D200">
        <v>0</v>
      </c>
      <c r="E200">
        <v>1</v>
      </c>
      <c r="F200">
        <v>1</v>
      </c>
      <c r="G200">
        <v>1</v>
      </c>
      <c r="H200">
        <v>0</v>
      </c>
      <c r="I200">
        <v>0</v>
      </c>
      <c r="J200">
        <v>1</v>
      </c>
      <c r="K200">
        <v>0</v>
      </c>
      <c r="L200">
        <v>0</v>
      </c>
      <c r="M200">
        <v>1</v>
      </c>
      <c r="N200">
        <v>1</v>
      </c>
      <c r="O200">
        <v>1</v>
      </c>
      <c r="P200">
        <v>0</v>
      </c>
      <c r="Q200">
        <v>0</v>
      </c>
      <c r="R200">
        <v>0</v>
      </c>
      <c r="S200">
        <v>0</v>
      </c>
      <c r="T200">
        <v>0</v>
      </c>
      <c r="U200" t="s">
        <v>219</v>
      </c>
      <c r="V200" t="s">
        <v>219</v>
      </c>
      <c r="W200" t="s">
        <v>219</v>
      </c>
      <c r="X200" t="s">
        <v>219</v>
      </c>
      <c r="Y200" t="s">
        <v>219</v>
      </c>
      <c r="Z200" t="s">
        <v>219</v>
      </c>
      <c r="AA200" t="s">
        <v>219</v>
      </c>
      <c r="AB200">
        <v>0</v>
      </c>
      <c r="AC200">
        <v>1</v>
      </c>
      <c r="AD200">
        <v>0</v>
      </c>
      <c r="AE200">
        <v>0</v>
      </c>
      <c r="AF200">
        <v>0</v>
      </c>
      <c r="AG200">
        <v>1</v>
      </c>
      <c r="AH200">
        <v>1</v>
      </c>
      <c r="AI200">
        <v>0</v>
      </c>
      <c r="AJ200">
        <v>1</v>
      </c>
      <c r="AK200">
        <v>0</v>
      </c>
      <c r="AL200">
        <v>1</v>
      </c>
      <c r="AM200">
        <v>1</v>
      </c>
      <c r="AN200">
        <v>1</v>
      </c>
      <c r="AO200">
        <v>0</v>
      </c>
      <c r="AP200">
        <v>0</v>
      </c>
      <c r="AQ200">
        <v>0</v>
      </c>
      <c r="AR200">
        <v>0</v>
      </c>
      <c r="AS200">
        <v>0</v>
      </c>
      <c r="AT200">
        <v>0</v>
      </c>
      <c r="AU200">
        <v>1</v>
      </c>
      <c r="AV200">
        <v>1</v>
      </c>
      <c r="AW200">
        <v>0</v>
      </c>
      <c r="AX200">
        <v>1</v>
      </c>
      <c r="AY200">
        <v>0</v>
      </c>
      <c r="AZ200">
        <v>1</v>
      </c>
      <c r="BA200">
        <v>0</v>
      </c>
      <c r="BB200">
        <v>0</v>
      </c>
      <c r="BC200">
        <v>0</v>
      </c>
      <c r="BD200">
        <v>1</v>
      </c>
      <c r="BE200">
        <v>0</v>
      </c>
      <c r="BF200">
        <v>0</v>
      </c>
      <c r="BG200">
        <v>0</v>
      </c>
      <c r="BH200">
        <v>0</v>
      </c>
      <c r="BI200">
        <v>1</v>
      </c>
      <c r="BJ200">
        <v>0</v>
      </c>
      <c r="BK200">
        <v>0</v>
      </c>
      <c r="BL200">
        <v>1</v>
      </c>
      <c r="BM200">
        <v>1</v>
      </c>
      <c r="BN200">
        <v>1</v>
      </c>
      <c r="BO200">
        <v>1</v>
      </c>
      <c r="BP200">
        <v>0</v>
      </c>
      <c r="BQ200">
        <v>1</v>
      </c>
      <c r="BR200">
        <v>1</v>
      </c>
      <c r="BS200">
        <v>0</v>
      </c>
      <c r="BT200">
        <v>0</v>
      </c>
      <c r="BU200">
        <v>0</v>
      </c>
      <c r="BV200">
        <v>0</v>
      </c>
      <c r="BW200">
        <v>0</v>
      </c>
      <c r="BX200">
        <v>0</v>
      </c>
      <c r="BY200">
        <v>0</v>
      </c>
      <c r="BZ200">
        <v>0</v>
      </c>
      <c r="CA200">
        <v>0</v>
      </c>
      <c r="CB200">
        <v>0</v>
      </c>
      <c r="CC200">
        <v>0</v>
      </c>
      <c r="CD200">
        <v>1</v>
      </c>
      <c r="CE200">
        <v>0</v>
      </c>
      <c r="CF200">
        <v>0</v>
      </c>
      <c r="CG200">
        <v>0</v>
      </c>
      <c r="CH200">
        <v>1</v>
      </c>
      <c r="CI200">
        <v>1</v>
      </c>
      <c r="CJ200" t="s">
        <v>219</v>
      </c>
      <c r="CK200" t="s">
        <v>219</v>
      </c>
      <c r="CL200" t="s">
        <v>219</v>
      </c>
      <c r="CM200" t="s">
        <v>219</v>
      </c>
      <c r="CN200" t="s">
        <v>219</v>
      </c>
      <c r="CO200" t="s">
        <v>219</v>
      </c>
      <c r="CP200" t="s">
        <v>219</v>
      </c>
      <c r="CQ200" t="s">
        <v>219</v>
      </c>
      <c r="CR200" t="s">
        <v>219</v>
      </c>
      <c r="CS200" t="s">
        <v>219</v>
      </c>
      <c r="CT200" t="s">
        <v>219</v>
      </c>
      <c r="CU200" t="s">
        <v>219</v>
      </c>
      <c r="CV200" t="s">
        <v>219</v>
      </c>
      <c r="CW200" t="s">
        <v>219</v>
      </c>
      <c r="CX200" t="s">
        <v>219</v>
      </c>
      <c r="CY200">
        <v>0</v>
      </c>
      <c r="CZ200">
        <v>0</v>
      </c>
      <c r="DA200" t="s">
        <v>219</v>
      </c>
      <c r="DB200" t="s">
        <v>219</v>
      </c>
      <c r="DC200" t="s">
        <v>219</v>
      </c>
      <c r="DD200" t="s">
        <v>219</v>
      </c>
      <c r="DE200" t="s">
        <v>219</v>
      </c>
      <c r="DF200" t="s">
        <v>219</v>
      </c>
      <c r="DG200" t="s">
        <v>219</v>
      </c>
      <c r="DH200">
        <v>0</v>
      </c>
      <c r="DI200">
        <v>0</v>
      </c>
      <c r="DJ200" t="s">
        <v>219</v>
      </c>
      <c r="DK200" t="s">
        <v>219</v>
      </c>
      <c r="DL200" t="s">
        <v>219</v>
      </c>
      <c r="DM200" t="s">
        <v>219</v>
      </c>
      <c r="DN200" t="s">
        <v>219</v>
      </c>
      <c r="DO200" t="s">
        <v>219</v>
      </c>
      <c r="DP200" t="s">
        <v>219</v>
      </c>
      <c r="DQ200" t="s">
        <v>219</v>
      </c>
      <c r="DR200" t="s">
        <v>219</v>
      </c>
      <c r="DS200">
        <v>0</v>
      </c>
      <c r="DT200">
        <v>1</v>
      </c>
      <c r="DU200">
        <v>1</v>
      </c>
      <c r="DV200">
        <v>1</v>
      </c>
      <c r="DW200">
        <v>1</v>
      </c>
      <c r="DX200">
        <v>0</v>
      </c>
      <c r="DY200">
        <v>0</v>
      </c>
      <c r="DZ200">
        <v>0</v>
      </c>
      <c r="EA200">
        <v>1</v>
      </c>
      <c r="EB200">
        <v>0</v>
      </c>
      <c r="EC200">
        <v>1</v>
      </c>
      <c r="ED200">
        <v>0</v>
      </c>
      <c r="EE200" t="s">
        <v>219</v>
      </c>
      <c r="EF200" t="s">
        <v>219</v>
      </c>
      <c r="EG200" t="s">
        <v>219</v>
      </c>
      <c r="EH200" t="s">
        <v>219</v>
      </c>
      <c r="EI200" t="s">
        <v>219</v>
      </c>
      <c r="EJ200">
        <v>0</v>
      </c>
      <c r="EK200" t="s">
        <v>219</v>
      </c>
      <c r="EL200" t="s">
        <v>219</v>
      </c>
      <c r="EM200" t="s">
        <v>219</v>
      </c>
      <c r="EN200" t="s">
        <v>219</v>
      </c>
      <c r="EO200" t="s">
        <v>219</v>
      </c>
      <c r="EP200">
        <v>1</v>
      </c>
      <c r="EQ200">
        <v>1</v>
      </c>
      <c r="ER200">
        <v>1</v>
      </c>
      <c r="ES200">
        <v>0</v>
      </c>
      <c r="ET200">
        <v>1</v>
      </c>
      <c r="EU200">
        <v>1</v>
      </c>
      <c r="EV200">
        <v>1</v>
      </c>
      <c r="EW200">
        <v>1</v>
      </c>
      <c r="EX200">
        <v>1</v>
      </c>
      <c r="EY200">
        <v>1</v>
      </c>
      <c r="EZ200">
        <v>1</v>
      </c>
      <c r="FA200">
        <v>0</v>
      </c>
      <c r="FB200">
        <v>0</v>
      </c>
      <c r="FC200">
        <v>1</v>
      </c>
      <c r="FD200">
        <v>1</v>
      </c>
      <c r="FE200">
        <v>1</v>
      </c>
      <c r="FF200">
        <v>1</v>
      </c>
      <c r="FG200">
        <v>0</v>
      </c>
      <c r="FH200" t="s">
        <v>219</v>
      </c>
      <c r="FI200" t="s">
        <v>219</v>
      </c>
      <c r="FJ200" t="s">
        <v>219</v>
      </c>
      <c r="FK200" t="s">
        <v>219</v>
      </c>
      <c r="FL200" t="s">
        <v>219</v>
      </c>
      <c r="FM200" t="s">
        <v>219</v>
      </c>
      <c r="FN200">
        <v>0</v>
      </c>
      <c r="FO200">
        <v>0</v>
      </c>
      <c r="FP200" t="s">
        <v>219</v>
      </c>
      <c r="FQ200" t="s">
        <v>219</v>
      </c>
      <c r="FR200" t="s">
        <v>219</v>
      </c>
      <c r="FS200" t="s">
        <v>219</v>
      </c>
      <c r="FT200" t="s">
        <v>219</v>
      </c>
      <c r="FU200" t="s">
        <v>219</v>
      </c>
      <c r="FV200" t="s">
        <v>219</v>
      </c>
      <c r="FW200" t="s">
        <v>219</v>
      </c>
      <c r="FX200" t="s">
        <v>219</v>
      </c>
      <c r="FY200">
        <v>0</v>
      </c>
      <c r="FZ200">
        <v>0</v>
      </c>
      <c r="GA200" t="s">
        <v>219</v>
      </c>
      <c r="GB200" t="s">
        <v>219</v>
      </c>
      <c r="GC200" t="s">
        <v>219</v>
      </c>
      <c r="GD200" t="s">
        <v>219</v>
      </c>
      <c r="GE200" t="s">
        <v>219</v>
      </c>
      <c r="GF200" t="s">
        <v>219</v>
      </c>
      <c r="GG200" t="s">
        <v>219</v>
      </c>
      <c r="GH200" t="s">
        <v>219</v>
      </c>
      <c r="GI200" t="s">
        <v>219</v>
      </c>
      <c r="GJ200" t="s">
        <v>219</v>
      </c>
      <c r="GK200" t="s">
        <v>219</v>
      </c>
      <c r="GL200" t="s">
        <v>219</v>
      </c>
      <c r="GM200" t="s">
        <v>219</v>
      </c>
      <c r="GN200" t="s">
        <v>219</v>
      </c>
      <c r="GO200" t="s">
        <v>219</v>
      </c>
      <c r="GP200" t="s">
        <v>219</v>
      </c>
      <c r="GQ200" t="s">
        <v>219</v>
      </c>
      <c r="GR200" t="s">
        <v>219</v>
      </c>
      <c r="GS200" t="s">
        <v>219</v>
      </c>
      <c r="GT200" t="s">
        <v>219</v>
      </c>
      <c r="GU200" t="s">
        <v>219</v>
      </c>
      <c r="GV200" t="s">
        <v>219</v>
      </c>
      <c r="GW200" t="s">
        <v>219</v>
      </c>
      <c r="GX200" t="s">
        <v>219</v>
      </c>
      <c r="GY200" t="s">
        <v>219</v>
      </c>
      <c r="GZ200" t="s">
        <v>219</v>
      </c>
      <c r="HA200" t="s">
        <v>219</v>
      </c>
      <c r="HB200" t="s">
        <v>219</v>
      </c>
      <c r="HC200" t="s">
        <v>219</v>
      </c>
      <c r="HD200" t="s">
        <v>219</v>
      </c>
      <c r="HE200" t="s">
        <v>219</v>
      </c>
      <c r="HF200" t="s">
        <v>219</v>
      </c>
      <c r="HG200" t="s">
        <v>219</v>
      </c>
      <c r="HH200" t="s">
        <v>219</v>
      </c>
      <c r="HI200" t="s">
        <v>219</v>
      </c>
      <c r="HJ200">
        <v>0</v>
      </c>
    </row>
    <row r="201" spans="1:218">
      <c r="A201" t="s">
        <v>261</v>
      </c>
      <c r="B201" s="1">
        <v>43709</v>
      </c>
      <c r="C201" s="1">
        <v>43830</v>
      </c>
      <c r="D201">
        <v>0</v>
      </c>
      <c r="E201">
        <v>1</v>
      </c>
      <c r="F201">
        <v>1</v>
      </c>
      <c r="G201">
        <v>1</v>
      </c>
      <c r="H201">
        <v>0</v>
      </c>
      <c r="I201">
        <v>0</v>
      </c>
      <c r="J201">
        <v>1</v>
      </c>
      <c r="K201">
        <v>0</v>
      </c>
      <c r="L201">
        <v>0</v>
      </c>
      <c r="M201">
        <v>1</v>
      </c>
      <c r="N201">
        <v>1</v>
      </c>
      <c r="O201">
        <v>1</v>
      </c>
      <c r="P201">
        <v>0</v>
      </c>
      <c r="Q201">
        <v>0</v>
      </c>
      <c r="R201">
        <v>0</v>
      </c>
      <c r="S201">
        <v>0</v>
      </c>
      <c r="T201">
        <v>0</v>
      </c>
      <c r="U201" t="s">
        <v>219</v>
      </c>
      <c r="V201" t="s">
        <v>219</v>
      </c>
      <c r="W201" t="s">
        <v>219</v>
      </c>
      <c r="X201" t="s">
        <v>219</v>
      </c>
      <c r="Y201" t="s">
        <v>219</v>
      </c>
      <c r="Z201" t="s">
        <v>219</v>
      </c>
      <c r="AA201" t="s">
        <v>219</v>
      </c>
      <c r="AB201">
        <v>0</v>
      </c>
      <c r="AC201">
        <v>1</v>
      </c>
      <c r="AD201">
        <v>1</v>
      </c>
      <c r="AE201">
        <v>0</v>
      </c>
      <c r="AF201">
        <v>1</v>
      </c>
      <c r="AG201">
        <v>1</v>
      </c>
      <c r="AH201">
        <v>1</v>
      </c>
      <c r="AI201">
        <v>1</v>
      </c>
      <c r="AJ201">
        <v>1</v>
      </c>
      <c r="AK201">
        <v>0</v>
      </c>
      <c r="AL201">
        <v>1</v>
      </c>
      <c r="AM201">
        <v>1</v>
      </c>
      <c r="AN201">
        <v>1</v>
      </c>
      <c r="AO201">
        <v>0</v>
      </c>
      <c r="AP201">
        <v>0</v>
      </c>
      <c r="AQ201">
        <v>0</v>
      </c>
      <c r="AR201">
        <v>0</v>
      </c>
      <c r="AS201">
        <v>0</v>
      </c>
      <c r="AT201">
        <v>0</v>
      </c>
      <c r="AU201">
        <v>1</v>
      </c>
      <c r="AV201">
        <v>1</v>
      </c>
      <c r="AW201">
        <v>0</v>
      </c>
      <c r="AX201">
        <v>1</v>
      </c>
      <c r="AY201">
        <v>0</v>
      </c>
      <c r="AZ201">
        <v>1</v>
      </c>
      <c r="BA201">
        <v>0</v>
      </c>
      <c r="BB201">
        <v>0</v>
      </c>
      <c r="BC201">
        <v>0</v>
      </c>
      <c r="BD201">
        <v>1</v>
      </c>
      <c r="BE201">
        <v>0</v>
      </c>
      <c r="BF201">
        <v>0</v>
      </c>
      <c r="BG201">
        <v>0</v>
      </c>
      <c r="BH201">
        <v>0</v>
      </c>
      <c r="BI201">
        <v>1</v>
      </c>
      <c r="BJ201">
        <v>0</v>
      </c>
      <c r="BK201">
        <v>0</v>
      </c>
      <c r="BL201">
        <v>1</v>
      </c>
      <c r="BM201">
        <v>1</v>
      </c>
      <c r="BN201">
        <v>1</v>
      </c>
      <c r="BO201">
        <v>1</v>
      </c>
      <c r="BP201">
        <v>0</v>
      </c>
      <c r="BQ201">
        <v>1</v>
      </c>
      <c r="BR201">
        <v>1</v>
      </c>
      <c r="BS201">
        <v>0</v>
      </c>
      <c r="BT201">
        <v>0</v>
      </c>
      <c r="BU201">
        <v>0</v>
      </c>
      <c r="BV201">
        <v>0</v>
      </c>
      <c r="BW201">
        <v>0</v>
      </c>
      <c r="BX201">
        <v>0</v>
      </c>
      <c r="BY201">
        <v>0</v>
      </c>
      <c r="BZ201">
        <v>0</v>
      </c>
      <c r="CA201">
        <v>0</v>
      </c>
      <c r="CB201">
        <v>0</v>
      </c>
      <c r="CC201">
        <v>0</v>
      </c>
      <c r="CD201">
        <v>1</v>
      </c>
      <c r="CE201">
        <v>0</v>
      </c>
      <c r="CF201">
        <v>0</v>
      </c>
      <c r="CG201">
        <v>0</v>
      </c>
      <c r="CH201">
        <v>1</v>
      </c>
      <c r="CI201">
        <v>1</v>
      </c>
      <c r="CJ201" t="s">
        <v>219</v>
      </c>
      <c r="CK201" t="s">
        <v>219</v>
      </c>
      <c r="CL201" t="s">
        <v>219</v>
      </c>
      <c r="CM201" t="s">
        <v>219</v>
      </c>
      <c r="CN201" t="s">
        <v>219</v>
      </c>
      <c r="CO201" t="s">
        <v>219</v>
      </c>
      <c r="CP201" t="s">
        <v>219</v>
      </c>
      <c r="CQ201" t="s">
        <v>219</v>
      </c>
      <c r="CR201" t="s">
        <v>219</v>
      </c>
      <c r="CS201" t="s">
        <v>219</v>
      </c>
      <c r="CT201" t="s">
        <v>219</v>
      </c>
      <c r="CU201" t="s">
        <v>219</v>
      </c>
      <c r="CV201" t="s">
        <v>219</v>
      </c>
      <c r="CW201" t="s">
        <v>219</v>
      </c>
      <c r="CX201" t="s">
        <v>219</v>
      </c>
      <c r="CY201">
        <v>0</v>
      </c>
      <c r="CZ201">
        <v>0</v>
      </c>
      <c r="DA201" t="s">
        <v>219</v>
      </c>
      <c r="DB201" t="s">
        <v>219</v>
      </c>
      <c r="DC201" t="s">
        <v>219</v>
      </c>
      <c r="DD201" t="s">
        <v>219</v>
      </c>
      <c r="DE201" t="s">
        <v>219</v>
      </c>
      <c r="DF201" t="s">
        <v>219</v>
      </c>
      <c r="DG201" t="s">
        <v>219</v>
      </c>
      <c r="DH201">
        <v>0</v>
      </c>
      <c r="DI201">
        <v>0</v>
      </c>
      <c r="DJ201" t="s">
        <v>219</v>
      </c>
      <c r="DK201" t="s">
        <v>219</v>
      </c>
      <c r="DL201" t="s">
        <v>219</v>
      </c>
      <c r="DM201" t="s">
        <v>219</v>
      </c>
      <c r="DN201" t="s">
        <v>219</v>
      </c>
      <c r="DO201" t="s">
        <v>219</v>
      </c>
      <c r="DP201" t="s">
        <v>219</v>
      </c>
      <c r="DQ201" t="s">
        <v>219</v>
      </c>
      <c r="DR201" t="s">
        <v>219</v>
      </c>
      <c r="DS201">
        <v>0</v>
      </c>
      <c r="DT201">
        <v>1</v>
      </c>
      <c r="DU201">
        <v>1</v>
      </c>
      <c r="DV201">
        <v>1</v>
      </c>
      <c r="DW201">
        <v>1</v>
      </c>
      <c r="DX201">
        <v>0</v>
      </c>
      <c r="DY201">
        <v>0</v>
      </c>
      <c r="DZ201">
        <v>0</v>
      </c>
      <c r="EA201">
        <v>1</v>
      </c>
      <c r="EB201">
        <v>0</v>
      </c>
      <c r="EC201">
        <v>1</v>
      </c>
      <c r="ED201">
        <v>0</v>
      </c>
      <c r="EE201" t="s">
        <v>219</v>
      </c>
      <c r="EF201" t="s">
        <v>219</v>
      </c>
      <c r="EG201" t="s">
        <v>219</v>
      </c>
      <c r="EH201" t="s">
        <v>219</v>
      </c>
      <c r="EI201" t="s">
        <v>219</v>
      </c>
      <c r="EJ201">
        <v>0</v>
      </c>
      <c r="EK201" t="s">
        <v>219</v>
      </c>
      <c r="EL201" t="s">
        <v>219</v>
      </c>
      <c r="EM201" t="s">
        <v>219</v>
      </c>
      <c r="EN201" t="s">
        <v>219</v>
      </c>
      <c r="EO201" t="s">
        <v>219</v>
      </c>
      <c r="EP201">
        <v>1</v>
      </c>
      <c r="EQ201">
        <v>1</v>
      </c>
      <c r="ER201">
        <v>1</v>
      </c>
      <c r="ES201">
        <v>0</v>
      </c>
      <c r="ET201">
        <v>1</v>
      </c>
      <c r="EU201">
        <v>1</v>
      </c>
      <c r="EV201">
        <v>1</v>
      </c>
      <c r="EW201">
        <v>1</v>
      </c>
      <c r="EX201">
        <v>1</v>
      </c>
      <c r="EY201">
        <v>1</v>
      </c>
      <c r="EZ201">
        <v>1</v>
      </c>
      <c r="FA201">
        <v>0</v>
      </c>
      <c r="FB201">
        <v>0</v>
      </c>
      <c r="FC201">
        <v>1</v>
      </c>
      <c r="FD201">
        <v>1</v>
      </c>
      <c r="FE201">
        <v>1</v>
      </c>
      <c r="FF201">
        <v>1</v>
      </c>
      <c r="FG201">
        <v>0</v>
      </c>
      <c r="FH201" t="s">
        <v>219</v>
      </c>
      <c r="FI201" t="s">
        <v>219</v>
      </c>
      <c r="FJ201" t="s">
        <v>219</v>
      </c>
      <c r="FK201" t="s">
        <v>219</v>
      </c>
      <c r="FL201" t="s">
        <v>219</v>
      </c>
      <c r="FM201" t="s">
        <v>219</v>
      </c>
      <c r="FN201">
        <v>0</v>
      </c>
      <c r="FO201">
        <v>0</v>
      </c>
      <c r="FP201" t="s">
        <v>219</v>
      </c>
      <c r="FQ201" t="s">
        <v>219</v>
      </c>
      <c r="FR201" t="s">
        <v>219</v>
      </c>
      <c r="FS201" t="s">
        <v>219</v>
      </c>
      <c r="FT201" t="s">
        <v>219</v>
      </c>
      <c r="FU201" t="s">
        <v>219</v>
      </c>
      <c r="FV201" t="s">
        <v>219</v>
      </c>
      <c r="FW201" t="s">
        <v>219</v>
      </c>
      <c r="FX201" t="s">
        <v>219</v>
      </c>
      <c r="FY201">
        <v>0</v>
      </c>
      <c r="FZ201">
        <v>0</v>
      </c>
      <c r="GA201" t="s">
        <v>219</v>
      </c>
      <c r="GB201" t="s">
        <v>219</v>
      </c>
      <c r="GC201" t="s">
        <v>219</v>
      </c>
      <c r="GD201" t="s">
        <v>219</v>
      </c>
      <c r="GE201" t="s">
        <v>219</v>
      </c>
      <c r="GF201" t="s">
        <v>219</v>
      </c>
      <c r="GG201" t="s">
        <v>219</v>
      </c>
      <c r="GH201" t="s">
        <v>219</v>
      </c>
      <c r="GI201" t="s">
        <v>219</v>
      </c>
      <c r="GJ201" t="s">
        <v>219</v>
      </c>
      <c r="GK201" t="s">
        <v>219</v>
      </c>
      <c r="GL201" t="s">
        <v>219</v>
      </c>
      <c r="GM201" t="s">
        <v>219</v>
      </c>
      <c r="GN201" t="s">
        <v>219</v>
      </c>
      <c r="GO201" t="s">
        <v>219</v>
      </c>
      <c r="GP201" t="s">
        <v>219</v>
      </c>
      <c r="GQ201" t="s">
        <v>219</v>
      </c>
      <c r="GR201" t="s">
        <v>219</v>
      </c>
      <c r="GS201" t="s">
        <v>219</v>
      </c>
      <c r="GT201" t="s">
        <v>219</v>
      </c>
      <c r="GU201" t="s">
        <v>219</v>
      </c>
      <c r="GV201" t="s">
        <v>219</v>
      </c>
      <c r="GW201" t="s">
        <v>219</v>
      </c>
      <c r="GX201" t="s">
        <v>219</v>
      </c>
      <c r="GY201" t="s">
        <v>219</v>
      </c>
      <c r="GZ201" t="s">
        <v>219</v>
      </c>
      <c r="HA201" t="s">
        <v>219</v>
      </c>
      <c r="HB201" t="s">
        <v>219</v>
      </c>
      <c r="HC201" t="s">
        <v>219</v>
      </c>
      <c r="HD201" t="s">
        <v>219</v>
      </c>
      <c r="HE201" t="s">
        <v>219</v>
      </c>
      <c r="HF201" t="s">
        <v>219</v>
      </c>
      <c r="HG201" t="s">
        <v>219</v>
      </c>
      <c r="HH201" t="s">
        <v>219</v>
      </c>
      <c r="HI201" t="s">
        <v>219</v>
      </c>
      <c r="HJ201">
        <v>0</v>
      </c>
    </row>
    <row r="202" spans="1:218">
      <c r="A202" t="s">
        <v>261</v>
      </c>
      <c r="B202" s="1">
        <v>43831</v>
      </c>
      <c r="C202" s="1">
        <v>44074</v>
      </c>
      <c r="D202">
        <v>0</v>
      </c>
      <c r="E202">
        <v>1</v>
      </c>
      <c r="F202">
        <v>1</v>
      </c>
      <c r="G202">
        <v>1</v>
      </c>
      <c r="H202">
        <v>0</v>
      </c>
      <c r="I202">
        <v>0</v>
      </c>
      <c r="J202">
        <v>1</v>
      </c>
      <c r="K202">
        <v>0</v>
      </c>
      <c r="L202">
        <v>0</v>
      </c>
      <c r="M202">
        <v>1</v>
      </c>
      <c r="N202">
        <v>1</v>
      </c>
      <c r="O202">
        <v>1</v>
      </c>
      <c r="P202">
        <v>0</v>
      </c>
      <c r="Q202">
        <v>0</v>
      </c>
      <c r="R202">
        <v>0</v>
      </c>
      <c r="S202">
        <v>0</v>
      </c>
      <c r="T202">
        <v>0</v>
      </c>
      <c r="U202" t="s">
        <v>219</v>
      </c>
      <c r="V202" t="s">
        <v>219</v>
      </c>
      <c r="W202" t="s">
        <v>219</v>
      </c>
      <c r="X202" t="s">
        <v>219</v>
      </c>
      <c r="Y202" t="s">
        <v>219</v>
      </c>
      <c r="Z202" t="s">
        <v>219</v>
      </c>
      <c r="AA202" t="s">
        <v>219</v>
      </c>
      <c r="AB202">
        <v>0</v>
      </c>
      <c r="AC202">
        <v>1</v>
      </c>
      <c r="AD202">
        <v>1</v>
      </c>
      <c r="AE202">
        <v>0</v>
      </c>
      <c r="AF202">
        <v>1</v>
      </c>
      <c r="AG202">
        <v>1</v>
      </c>
      <c r="AH202">
        <v>1</v>
      </c>
      <c r="AI202">
        <v>0</v>
      </c>
      <c r="AJ202">
        <v>1</v>
      </c>
      <c r="AK202">
        <v>0</v>
      </c>
      <c r="AL202">
        <v>1</v>
      </c>
      <c r="AM202">
        <v>1</v>
      </c>
      <c r="AN202">
        <v>1</v>
      </c>
      <c r="AO202">
        <v>0</v>
      </c>
      <c r="AP202">
        <v>0</v>
      </c>
      <c r="AQ202">
        <v>0</v>
      </c>
      <c r="AR202">
        <v>0</v>
      </c>
      <c r="AS202">
        <v>0</v>
      </c>
      <c r="AT202">
        <v>0</v>
      </c>
      <c r="AU202">
        <v>1</v>
      </c>
      <c r="AV202">
        <v>1</v>
      </c>
      <c r="AW202">
        <v>0</v>
      </c>
      <c r="AX202">
        <v>1</v>
      </c>
      <c r="AY202">
        <v>0</v>
      </c>
      <c r="AZ202">
        <v>1</v>
      </c>
      <c r="BA202">
        <v>0</v>
      </c>
      <c r="BB202">
        <v>0</v>
      </c>
      <c r="BC202">
        <v>0</v>
      </c>
      <c r="BD202">
        <v>1</v>
      </c>
      <c r="BE202">
        <v>0</v>
      </c>
      <c r="BF202">
        <v>0</v>
      </c>
      <c r="BG202">
        <v>0</v>
      </c>
      <c r="BH202">
        <v>0</v>
      </c>
      <c r="BI202">
        <v>1</v>
      </c>
      <c r="BJ202">
        <v>0</v>
      </c>
      <c r="BK202">
        <v>0</v>
      </c>
      <c r="BL202">
        <v>1</v>
      </c>
      <c r="BM202">
        <v>1</v>
      </c>
      <c r="BN202">
        <v>1</v>
      </c>
      <c r="BO202">
        <v>1</v>
      </c>
      <c r="BP202">
        <v>0</v>
      </c>
      <c r="BQ202">
        <v>1</v>
      </c>
      <c r="BR202">
        <v>1</v>
      </c>
      <c r="BS202">
        <v>0</v>
      </c>
      <c r="BT202">
        <v>0</v>
      </c>
      <c r="BU202">
        <v>0</v>
      </c>
      <c r="BV202">
        <v>0</v>
      </c>
      <c r="BW202">
        <v>0</v>
      </c>
      <c r="BX202">
        <v>0</v>
      </c>
      <c r="BY202">
        <v>0</v>
      </c>
      <c r="BZ202">
        <v>0</v>
      </c>
      <c r="CA202">
        <v>0</v>
      </c>
      <c r="CB202">
        <v>0</v>
      </c>
      <c r="CC202">
        <v>0</v>
      </c>
      <c r="CD202">
        <v>1</v>
      </c>
      <c r="CE202">
        <v>0</v>
      </c>
      <c r="CF202">
        <v>0</v>
      </c>
      <c r="CG202">
        <v>0</v>
      </c>
      <c r="CH202">
        <v>1</v>
      </c>
      <c r="CI202">
        <v>1</v>
      </c>
      <c r="CJ202" t="s">
        <v>219</v>
      </c>
      <c r="CK202" t="s">
        <v>219</v>
      </c>
      <c r="CL202" t="s">
        <v>219</v>
      </c>
      <c r="CM202" t="s">
        <v>219</v>
      </c>
      <c r="CN202" t="s">
        <v>219</v>
      </c>
      <c r="CO202" t="s">
        <v>219</v>
      </c>
      <c r="CP202" t="s">
        <v>219</v>
      </c>
      <c r="CQ202" t="s">
        <v>219</v>
      </c>
      <c r="CR202" t="s">
        <v>219</v>
      </c>
      <c r="CS202" t="s">
        <v>219</v>
      </c>
      <c r="CT202" t="s">
        <v>219</v>
      </c>
      <c r="CU202" t="s">
        <v>219</v>
      </c>
      <c r="CV202" t="s">
        <v>219</v>
      </c>
      <c r="CW202" t="s">
        <v>219</v>
      </c>
      <c r="CX202" t="s">
        <v>219</v>
      </c>
      <c r="CY202">
        <v>0</v>
      </c>
      <c r="CZ202">
        <v>0</v>
      </c>
      <c r="DA202" t="s">
        <v>219</v>
      </c>
      <c r="DB202" t="s">
        <v>219</v>
      </c>
      <c r="DC202" t="s">
        <v>219</v>
      </c>
      <c r="DD202" t="s">
        <v>219</v>
      </c>
      <c r="DE202" t="s">
        <v>219</v>
      </c>
      <c r="DF202" t="s">
        <v>219</v>
      </c>
      <c r="DG202" t="s">
        <v>219</v>
      </c>
      <c r="DH202">
        <v>0</v>
      </c>
      <c r="DI202">
        <v>0</v>
      </c>
      <c r="DJ202" t="s">
        <v>219</v>
      </c>
      <c r="DK202" t="s">
        <v>219</v>
      </c>
      <c r="DL202" t="s">
        <v>219</v>
      </c>
      <c r="DM202" t="s">
        <v>219</v>
      </c>
      <c r="DN202" t="s">
        <v>219</v>
      </c>
      <c r="DO202" t="s">
        <v>219</v>
      </c>
      <c r="DP202" t="s">
        <v>219</v>
      </c>
      <c r="DQ202" t="s">
        <v>219</v>
      </c>
      <c r="DR202" t="s">
        <v>219</v>
      </c>
      <c r="DS202">
        <v>0</v>
      </c>
      <c r="DT202">
        <v>1</v>
      </c>
      <c r="DU202">
        <v>1</v>
      </c>
      <c r="DV202">
        <v>1</v>
      </c>
      <c r="DW202">
        <v>1</v>
      </c>
      <c r="DX202">
        <v>0</v>
      </c>
      <c r="DY202">
        <v>0</v>
      </c>
      <c r="DZ202">
        <v>1</v>
      </c>
      <c r="EA202">
        <v>0</v>
      </c>
      <c r="EB202">
        <v>0</v>
      </c>
      <c r="EC202">
        <v>1</v>
      </c>
      <c r="ED202">
        <v>0</v>
      </c>
      <c r="EE202" t="s">
        <v>219</v>
      </c>
      <c r="EF202" t="s">
        <v>219</v>
      </c>
      <c r="EG202" t="s">
        <v>219</v>
      </c>
      <c r="EH202" t="s">
        <v>219</v>
      </c>
      <c r="EI202" t="s">
        <v>219</v>
      </c>
      <c r="EJ202">
        <v>0</v>
      </c>
      <c r="EK202" t="s">
        <v>219</v>
      </c>
      <c r="EL202" t="s">
        <v>219</v>
      </c>
      <c r="EM202" t="s">
        <v>219</v>
      </c>
      <c r="EN202" t="s">
        <v>219</v>
      </c>
      <c r="EO202" t="s">
        <v>219</v>
      </c>
      <c r="EP202">
        <v>1</v>
      </c>
      <c r="EQ202">
        <v>1</v>
      </c>
      <c r="ER202">
        <v>1</v>
      </c>
      <c r="ES202">
        <v>1</v>
      </c>
      <c r="ET202">
        <v>1</v>
      </c>
      <c r="EU202">
        <v>1</v>
      </c>
      <c r="EV202">
        <v>1</v>
      </c>
      <c r="EW202">
        <v>1</v>
      </c>
      <c r="EX202">
        <v>1</v>
      </c>
      <c r="EY202">
        <v>1</v>
      </c>
      <c r="EZ202">
        <v>0</v>
      </c>
      <c r="FA202">
        <v>0</v>
      </c>
      <c r="FB202">
        <v>0</v>
      </c>
      <c r="FC202">
        <v>1</v>
      </c>
      <c r="FD202">
        <v>1</v>
      </c>
      <c r="FE202">
        <v>1</v>
      </c>
      <c r="FF202">
        <v>1</v>
      </c>
      <c r="FG202">
        <v>0</v>
      </c>
      <c r="FH202" t="s">
        <v>219</v>
      </c>
      <c r="FI202" t="s">
        <v>219</v>
      </c>
      <c r="FJ202" t="s">
        <v>219</v>
      </c>
      <c r="FK202" t="s">
        <v>219</v>
      </c>
      <c r="FL202" t="s">
        <v>219</v>
      </c>
      <c r="FM202" t="s">
        <v>219</v>
      </c>
      <c r="FN202">
        <v>0</v>
      </c>
      <c r="FO202">
        <v>0</v>
      </c>
      <c r="FP202" t="s">
        <v>219</v>
      </c>
      <c r="FQ202" t="s">
        <v>219</v>
      </c>
      <c r="FR202" t="s">
        <v>219</v>
      </c>
      <c r="FS202" t="s">
        <v>219</v>
      </c>
      <c r="FT202" t="s">
        <v>219</v>
      </c>
      <c r="FU202" t="s">
        <v>219</v>
      </c>
      <c r="FV202" t="s">
        <v>219</v>
      </c>
      <c r="FW202" t="s">
        <v>219</v>
      </c>
      <c r="FX202" t="s">
        <v>219</v>
      </c>
      <c r="FY202">
        <v>0</v>
      </c>
      <c r="FZ202">
        <v>0</v>
      </c>
      <c r="GA202" t="s">
        <v>219</v>
      </c>
      <c r="GB202" t="s">
        <v>219</v>
      </c>
      <c r="GC202" t="s">
        <v>219</v>
      </c>
      <c r="GD202" t="s">
        <v>219</v>
      </c>
      <c r="GE202" t="s">
        <v>219</v>
      </c>
      <c r="GF202" t="s">
        <v>219</v>
      </c>
      <c r="GG202" t="s">
        <v>219</v>
      </c>
      <c r="GH202" t="s">
        <v>219</v>
      </c>
      <c r="GI202" t="s">
        <v>219</v>
      </c>
      <c r="GJ202" t="s">
        <v>219</v>
      </c>
      <c r="GK202" t="s">
        <v>219</v>
      </c>
      <c r="GL202" t="s">
        <v>219</v>
      </c>
      <c r="GM202" t="s">
        <v>219</v>
      </c>
      <c r="GN202" t="s">
        <v>219</v>
      </c>
      <c r="GO202" t="s">
        <v>219</v>
      </c>
      <c r="GP202" t="s">
        <v>219</v>
      </c>
      <c r="GQ202" t="s">
        <v>219</v>
      </c>
      <c r="GR202" t="s">
        <v>219</v>
      </c>
      <c r="GS202" t="s">
        <v>219</v>
      </c>
      <c r="GT202" t="s">
        <v>219</v>
      </c>
      <c r="GU202" t="s">
        <v>219</v>
      </c>
      <c r="GV202" t="s">
        <v>219</v>
      </c>
      <c r="GW202" t="s">
        <v>219</v>
      </c>
      <c r="GX202" t="s">
        <v>219</v>
      </c>
      <c r="GY202" t="s">
        <v>219</v>
      </c>
      <c r="GZ202" t="s">
        <v>219</v>
      </c>
      <c r="HA202" t="s">
        <v>219</v>
      </c>
      <c r="HB202" t="s">
        <v>219</v>
      </c>
      <c r="HC202" t="s">
        <v>219</v>
      </c>
      <c r="HD202" t="s">
        <v>219</v>
      </c>
      <c r="HE202" t="s">
        <v>219</v>
      </c>
      <c r="HF202" t="s">
        <v>219</v>
      </c>
      <c r="HG202" t="s">
        <v>219</v>
      </c>
      <c r="HH202" t="s">
        <v>219</v>
      </c>
      <c r="HI202" t="s">
        <v>219</v>
      </c>
      <c r="HJ202">
        <v>0</v>
      </c>
    </row>
    <row r="203" spans="1:218">
      <c r="A203" t="s">
        <v>261</v>
      </c>
      <c r="B203" s="1">
        <v>44075</v>
      </c>
      <c r="C203" s="1">
        <v>44196</v>
      </c>
      <c r="D203">
        <v>0</v>
      </c>
      <c r="E203">
        <v>1</v>
      </c>
      <c r="F203">
        <v>1</v>
      </c>
      <c r="G203">
        <v>1</v>
      </c>
      <c r="H203">
        <v>0</v>
      </c>
      <c r="I203">
        <v>0</v>
      </c>
      <c r="J203">
        <v>1</v>
      </c>
      <c r="K203">
        <v>0</v>
      </c>
      <c r="L203">
        <v>0</v>
      </c>
      <c r="M203">
        <v>1</v>
      </c>
      <c r="N203">
        <v>1</v>
      </c>
      <c r="O203">
        <v>1</v>
      </c>
      <c r="P203">
        <v>0</v>
      </c>
      <c r="Q203">
        <v>0</v>
      </c>
      <c r="R203">
        <v>0</v>
      </c>
      <c r="S203">
        <v>0</v>
      </c>
      <c r="T203">
        <v>0</v>
      </c>
      <c r="U203" t="s">
        <v>219</v>
      </c>
      <c r="V203" t="s">
        <v>219</v>
      </c>
      <c r="W203" t="s">
        <v>219</v>
      </c>
      <c r="X203" t="s">
        <v>219</v>
      </c>
      <c r="Y203" t="s">
        <v>219</v>
      </c>
      <c r="Z203" t="s">
        <v>219</v>
      </c>
      <c r="AA203" t="s">
        <v>219</v>
      </c>
      <c r="AB203">
        <v>0</v>
      </c>
      <c r="AC203">
        <v>1</v>
      </c>
      <c r="AD203">
        <v>1</v>
      </c>
      <c r="AE203">
        <v>0</v>
      </c>
      <c r="AF203">
        <v>1</v>
      </c>
      <c r="AG203">
        <v>1</v>
      </c>
      <c r="AH203">
        <v>1</v>
      </c>
      <c r="AI203">
        <v>0</v>
      </c>
      <c r="AJ203">
        <v>1</v>
      </c>
      <c r="AK203">
        <v>0</v>
      </c>
      <c r="AL203">
        <v>1</v>
      </c>
      <c r="AM203">
        <v>1</v>
      </c>
      <c r="AN203">
        <v>1</v>
      </c>
      <c r="AO203">
        <v>0</v>
      </c>
      <c r="AP203">
        <v>0</v>
      </c>
      <c r="AQ203">
        <v>0</v>
      </c>
      <c r="AR203">
        <v>0</v>
      </c>
      <c r="AS203">
        <v>0</v>
      </c>
      <c r="AT203">
        <v>0</v>
      </c>
      <c r="AU203">
        <v>1</v>
      </c>
      <c r="AV203">
        <v>1</v>
      </c>
      <c r="AW203">
        <v>0</v>
      </c>
      <c r="AX203">
        <v>1</v>
      </c>
      <c r="AY203">
        <v>0</v>
      </c>
      <c r="AZ203">
        <v>1</v>
      </c>
      <c r="BA203">
        <v>0</v>
      </c>
      <c r="BB203">
        <v>0</v>
      </c>
      <c r="BC203">
        <v>0</v>
      </c>
      <c r="BD203">
        <v>1</v>
      </c>
      <c r="BE203">
        <v>0</v>
      </c>
      <c r="BF203">
        <v>0</v>
      </c>
      <c r="BG203">
        <v>0</v>
      </c>
      <c r="BH203">
        <v>0</v>
      </c>
      <c r="BI203">
        <v>1</v>
      </c>
      <c r="BJ203">
        <v>0</v>
      </c>
      <c r="BK203">
        <v>0</v>
      </c>
      <c r="BL203">
        <v>1</v>
      </c>
      <c r="BM203">
        <v>1</v>
      </c>
      <c r="BN203">
        <v>1</v>
      </c>
      <c r="BO203">
        <v>1</v>
      </c>
      <c r="BP203">
        <v>0</v>
      </c>
      <c r="BQ203">
        <v>1</v>
      </c>
      <c r="BR203">
        <v>1</v>
      </c>
      <c r="BS203">
        <v>0</v>
      </c>
      <c r="BT203">
        <v>0</v>
      </c>
      <c r="BU203">
        <v>0</v>
      </c>
      <c r="BV203">
        <v>0</v>
      </c>
      <c r="BW203">
        <v>0</v>
      </c>
      <c r="BX203">
        <v>0</v>
      </c>
      <c r="BY203">
        <v>0</v>
      </c>
      <c r="BZ203">
        <v>0</v>
      </c>
      <c r="CA203">
        <v>0</v>
      </c>
      <c r="CB203">
        <v>0</v>
      </c>
      <c r="CC203">
        <v>0</v>
      </c>
      <c r="CD203">
        <v>1</v>
      </c>
      <c r="CE203">
        <v>0</v>
      </c>
      <c r="CF203">
        <v>0</v>
      </c>
      <c r="CG203">
        <v>0</v>
      </c>
      <c r="CH203">
        <v>1</v>
      </c>
      <c r="CI203">
        <v>1</v>
      </c>
      <c r="CJ203" t="s">
        <v>219</v>
      </c>
      <c r="CK203" t="s">
        <v>219</v>
      </c>
      <c r="CL203" t="s">
        <v>219</v>
      </c>
      <c r="CM203" t="s">
        <v>219</v>
      </c>
      <c r="CN203" t="s">
        <v>219</v>
      </c>
      <c r="CO203" t="s">
        <v>219</v>
      </c>
      <c r="CP203" t="s">
        <v>219</v>
      </c>
      <c r="CQ203" t="s">
        <v>219</v>
      </c>
      <c r="CR203" t="s">
        <v>219</v>
      </c>
      <c r="CS203" t="s">
        <v>219</v>
      </c>
      <c r="CT203" t="s">
        <v>219</v>
      </c>
      <c r="CU203" t="s">
        <v>219</v>
      </c>
      <c r="CV203" t="s">
        <v>219</v>
      </c>
      <c r="CW203" t="s">
        <v>219</v>
      </c>
      <c r="CX203" t="s">
        <v>219</v>
      </c>
      <c r="CY203">
        <v>0</v>
      </c>
      <c r="CZ203">
        <v>0</v>
      </c>
      <c r="DA203" t="s">
        <v>219</v>
      </c>
      <c r="DB203" t="s">
        <v>219</v>
      </c>
      <c r="DC203" t="s">
        <v>219</v>
      </c>
      <c r="DD203" t="s">
        <v>219</v>
      </c>
      <c r="DE203" t="s">
        <v>219</v>
      </c>
      <c r="DF203" t="s">
        <v>219</v>
      </c>
      <c r="DG203" t="s">
        <v>219</v>
      </c>
      <c r="DH203">
        <v>0</v>
      </c>
      <c r="DI203">
        <v>0</v>
      </c>
      <c r="DJ203" t="s">
        <v>219</v>
      </c>
      <c r="DK203" t="s">
        <v>219</v>
      </c>
      <c r="DL203" t="s">
        <v>219</v>
      </c>
      <c r="DM203" t="s">
        <v>219</v>
      </c>
      <c r="DN203" t="s">
        <v>219</v>
      </c>
      <c r="DO203" t="s">
        <v>219</v>
      </c>
      <c r="DP203" t="s">
        <v>219</v>
      </c>
      <c r="DQ203" t="s">
        <v>219</v>
      </c>
      <c r="DR203" t="s">
        <v>219</v>
      </c>
      <c r="DS203">
        <v>0</v>
      </c>
      <c r="DT203">
        <v>1</v>
      </c>
      <c r="DU203">
        <v>1</v>
      </c>
      <c r="DV203">
        <v>1</v>
      </c>
      <c r="DW203">
        <v>1</v>
      </c>
      <c r="DX203">
        <v>0</v>
      </c>
      <c r="DY203">
        <v>0</v>
      </c>
      <c r="DZ203">
        <v>1</v>
      </c>
      <c r="EA203">
        <v>0</v>
      </c>
      <c r="EB203">
        <v>0</v>
      </c>
      <c r="EC203">
        <v>1</v>
      </c>
      <c r="ED203">
        <v>0</v>
      </c>
      <c r="EE203" t="s">
        <v>219</v>
      </c>
      <c r="EF203" t="s">
        <v>219</v>
      </c>
      <c r="EG203" t="s">
        <v>219</v>
      </c>
      <c r="EH203" t="s">
        <v>219</v>
      </c>
      <c r="EI203" t="s">
        <v>219</v>
      </c>
      <c r="EJ203">
        <v>0</v>
      </c>
      <c r="EK203" t="s">
        <v>219</v>
      </c>
      <c r="EL203" t="s">
        <v>219</v>
      </c>
      <c r="EM203" t="s">
        <v>219</v>
      </c>
      <c r="EN203" t="s">
        <v>219</v>
      </c>
      <c r="EO203" t="s">
        <v>219</v>
      </c>
      <c r="EP203">
        <v>1</v>
      </c>
      <c r="EQ203">
        <v>1</v>
      </c>
      <c r="ER203">
        <v>1</v>
      </c>
      <c r="ES203">
        <v>1</v>
      </c>
      <c r="ET203">
        <v>1</v>
      </c>
      <c r="EU203">
        <v>1</v>
      </c>
      <c r="EV203">
        <v>1</v>
      </c>
      <c r="EW203">
        <v>1</v>
      </c>
      <c r="EX203">
        <v>1</v>
      </c>
      <c r="EY203">
        <v>1</v>
      </c>
      <c r="EZ203">
        <v>0</v>
      </c>
      <c r="FA203">
        <v>0</v>
      </c>
      <c r="FB203">
        <v>0</v>
      </c>
      <c r="FC203">
        <v>1</v>
      </c>
      <c r="FD203">
        <v>1</v>
      </c>
      <c r="FE203">
        <v>1</v>
      </c>
      <c r="FF203">
        <v>1</v>
      </c>
      <c r="FG203">
        <v>0</v>
      </c>
      <c r="FH203" t="s">
        <v>219</v>
      </c>
      <c r="FI203" t="s">
        <v>219</v>
      </c>
      <c r="FJ203" t="s">
        <v>219</v>
      </c>
      <c r="FK203" t="s">
        <v>219</v>
      </c>
      <c r="FL203" t="s">
        <v>219</v>
      </c>
      <c r="FM203" t="s">
        <v>219</v>
      </c>
      <c r="FN203">
        <v>0</v>
      </c>
      <c r="FO203">
        <v>0</v>
      </c>
      <c r="FP203" t="s">
        <v>219</v>
      </c>
      <c r="FQ203" t="s">
        <v>219</v>
      </c>
      <c r="FR203" t="s">
        <v>219</v>
      </c>
      <c r="FS203" t="s">
        <v>219</v>
      </c>
      <c r="FT203" t="s">
        <v>219</v>
      </c>
      <c r="FU203" t="s">
        <v>219</v>
      </c>
      <c r="FV203" t="s">
        <v>219</v>
      </c>
      <c r="FW203" t="s">
        <v>219</v>
      </c>
      <c r="FX203" t="s">
        <v>219</v>
      </c>
      <c r="FY203">
        <v>0</v>
      </c>
      <c r="FZ203">
        <v>0</v>
      </c>
      <c r="GA203" t="s">
        <v>219</v>
      </c>
      <c r="GB203" t="s">
        <v>219</v>
      </c>
      <c r="GC203" t="s">
        <v>219</v>
      </c>
      <c r="GD203" t="s">
        <v>219</v>
      </c>
      <c r="GE203" t="s">
        <v>219</v>
      </c>
      <c r="GF203" t="s">
        <v>219</v>
      </c>
      <c r="GG203" t="s">
        <v>219</v>
      </c>
      <c r="GH203" t="s">
        <v>219</v>
      </c>
      <c r="GI203" t="s">
        <v>219</v>
      </c>
      <c r="GJ203" t="s">
        <v>219</v>
      </c>
      <c r="GK203" t="s">
        <v>219</v>
      </c>
      <c r="GL203" t="s">
        <v>219</v>
      </c>
      <c r="GM203" t="s">
        <v>219</v>
      </c>
      <c r="GN203" t="s">
        <v>219</v>
      </c>
      <c r="GO203" t="s">
        <v>219</v>
      </c>
      <c r="GP203" t="s">
        <v>219</v>
      </c>
      <c r="GQ203" t="s">
        <v>219</v>
      </c>
      <c r="GR203" t="s">
        <v>219</v>
      </c>
      <c r="GS203" t="s">
        <v>219</v>
      </c>
      <c r="GT203" t="s">
        <v>219</v>
      </c>
      <c r="GU203" t="s">
        <v>219</v>
      </c>
      <c r="GV203" t="s">
        <v>219</v>
      </c>
      <c r="GW203" t="s">
        <v>219</v>
      </c>
      <c r="GX203" t="s">
        <v>219</v>
      </c>
      <c r="GY203" t="s">
        <v>219</v>
      </c>
      <c r="GZ203" t="s">
        <v>219</v>
      </c>
      <c r="HA203" t="s">
        <v>219</v>
      </c>
      <c r="HB203" t="s">
        <v>219</v>
      </c>
      <c r="HC203" t="s">
        <v>219</v>
      </c>
      <c r="HD203" t="s">
        <v>219</v>
      </c>
      <c r="HE203" t="s">
        <v>219</v>
      </c>
      <c r="HF203" t="s">
        <v>219</v>
      </c>
      <c r="HG203" t="s">
        <v>219</v>
      </c>
      <c r="HH203" t="s">
        <v>219</v>
      </c>
      <c r="HI203" t="s">
        <v>219</v>
      </c>
      <c r="HJ203">
        <v>0</v>
      </c>
    </row>
    <row r="204" spans="1:218">
      <c r="A204" t="s">
        <v>261</v>
      </c>
      <c r="B204" s="1">
        <v>44197</v>
      </c>
      <c r="C204" s="1">
        <v>44264</v>
      </c>
      <c r="D204">
        <v>0</v>
      </c>
      <c r="E204">
        <v>1</v>
      </c>
      <c r="F204">
        <v>1</v>
      </c>
      <c r="G204">
        <v>1</v>
      </c>
      <c r="H204">
        <v>0</v>
      </c>
      <c r="I204">
        <v>0</v>
      </c>
      <c r="J204">
        <v>1</v>
      </c>
      <c r="K204">
        <v>0</v>
      </c>
      <c r="L204">
        <v>0</v>
      </c>
      <c r="M204">
        <v>1</v>
      </c>
      <c r="N204">
        <v>1</v>
      </c>
      <c r="O204">
        <v>1</v>
      </c>
      <c r="P204">
        <v>0</v>
      </c>
      <c r="Q204">
        <v>0</v>
      </c>
      <c r="R204">
        <v>0</v>
      </c>
      <c r="S204">
        <v>0</v>
      </c>
      <c r="T204">
        <v>0</v>
      </c>
      <c r="U204" t="s">
        <v>219</v>
      </c>
      <c r="V204" t="s">
        <v>219</v>
      </c>
      <c r="W204" t="s">
        <v>219</v>
      </c>
      <c r="X204" t="s">
        <v>219</v>
      </c>
      <c r="Y204" t="s">
        <v>219</v>
      </c>
      <c r="Z204" t="s">
        <v>219</v>
      </c>
      <c r="AA204" t="s">
        <v>219</v>
      </c>
      <c r="AB204">
        <v>0</v>
      </c>
      <c r="AC204">
        <v>1</v>
      </c>
      <c r="AD204">
        <v>1</v>
      </c>
      <c r="AE204">
        <v>0</v>
      </c>
      <c r="AF204">
        <v>1</v>
      </c>
      <c r="AG204">
        <v>1</v>
      </c>
      <c r="AH204">
        <v>1</v>
      </c>
      <c r="AI204">
        <v>0</v>
      </c>
      <c r="AJ204">
        <v>1</v>
      </c>
      <c r="AK204">
        <v>0</v>
      </c>
      <c r="AL204">
        <v>1</v>
      </c>
      <c r="AM204">
        <v>1</v>
      </c>
      <c r="AN204">
        <v>1</v>
      </c>
      <c r="AO204">
        <v>0</v>
      </c>
      <c r="AP204">
        <v>0</v>
      </c>
      <c r="AQ204">
        <v>0</v>
      </c>
      <c r="AR204">
        <v>0</v>
      </c>
      <c r="AS204">
        <v>0</v>
      </c>
      <c r="AT204">
        <v>0</v>
      </c>
      <c r="AU204">
        <v>1</v>
      </c>
      <c r="AV204">
        <v>1</v>
      </c>
      <c r="AW204">
        <v>0</v>
      </c>
      <c r="AX204">
        <v>1</v>
      </c>
      <c r="AY204">
        <v>0</v>
      </c>
      <c r="AZ204">
        <v>1</v>
      </c>
      <c r="BA204">
        <v>0</v>
      </c>
      <c r="BB204">
        <v>0</v>
      </c>
      <c r="BC204">
        <v>0</v>
      </c>
      <c r="BD204">
        <v>1</v>
      </c>
      <c r="BE204">
        <v>0</v>
      </c>
      <c r="BF204">
        <v>0</v>
      </c>
      <c r="BG204">
        <v>0</v>
      </c>
      <c r="BH204">
        <v>0</v>
      </c>
      <c r="BI204">
        <v>1</v>
      </c>
      <c r="BJ204">
        <v>0</v>
      </c>
      <c r="BK204">
        <v>0</v>
      </c>
      <c r="BL204">
        <v>1</v>
      </c>
      <c r="BM204">
        <v>1</v>
      </c>
      <c r="BN204">
        <v>1</v>
      </c>
      <c r="BO204">
        <v>1</v>
      </c>
      <c r="BP204">
        <v>0</v>
      </c>
      <c r="BQ204">
        <v>1</v>
      </c>
      <c r="BR204">
        <v>1</v>
      </c>
      <c r="BS204">
        <v>0</v>
      </c>
      <c r="BT204">
        <v>0</v>
      </c>
      <c r="BU204">
        <v>0</v>
      </c>
      <c r="BV204">
        <v>0</v>
      </c>
      <c r="BW204">
        <v>0</v>
      </c>
      <c r="BX204">
        <v>0</v>
      </c>
      <c r="BY204">
        <v>0</v>
      </c>
      <c r="BZ204">
        <v>0</v>
      </c>
      <c r="CA204">
        <v>0</v>
      </c>
      <c r="CB204">
        <v>0</v>
      </c>
      <c r="CC204">
        <v>0</v>
      </c>
      <c r="CD204">
        <v>1</v>
      </c>
      <c r="CE204">
        <v>0</v>
      </c>
      <c r="CF204">
        <v>0</v>
      </c>
      <c r="CG204">
        <v>0</v>
      </c>
      <c r="CH204">
        <v>1</v>
      </c>
      <c r="CI204">
        <v>1</v>
      </c>
      <c r="CJ204" t="s">
        <v>219</v>
      </c>
      <c r="CK204" t="s">
        <v>219</v>
      </c>
      <c r="CL204" t="s">
        <v>219</v>
      </c>
      <c r="CM204" t="s">
        <v>219</v>
      </c>
      <c r="CN204" t="s">
        <v>219</v>
      </c>
      <c r="CO204" t="s">
        <v>219</v>
      </c>
      <c r="CP204" t="s">
        <v>219</v>
      </c>
      <c r="CQ204" t="s">
        <v>219</v>
      </c>
      <c r="CR204" t="s">
        <v>219</v>
      </c>
      <c r="CS204" t="s">
        <v>219</v>
      </c>
      <c r="CT204" t="s">
        <v>219</v>
      </c>
      <c r="CU204" t="s">
        <v>219</v>
      </c>
      <c r="CV204" t="s">
        <v>219</v>
      </c>
      <c r="CW204" t="s">
        <v>219</v>
      </c>
      <c r="CX204" t="s">
        <v>219</v>
      </c>
      <c r="CY204">
        <v>0</v>
      </c>
      <c r="CZ204">
        <v>0</v>
      </c>
      <c r="DA204" t="s">
        <v>219</v>
      </c>
      <c r="DB204" t="s">
        <v>219</v>
      </c>
      <c r="DC204" t="s">
        <v>219</v>
      </c>
      <c r="DD204" t="s">
        <v>219</v>
      </c>
      <c r="DE204" t="s">
        <v>219</v>
      </c>
      <c r="DF204" t="s">
        <v>219</v>
      </c>
      <c r="DG204" t="s">
        <v>219</v>
      </c>
      <c r="DH204">
        <v>0</v>
      </c>
      <c r="DI204">
        <v>0</v>
      </c>
      <c r="DJ204" t="s">
        <v>219</v>
      </c>
      <c r="DK204" t="s">
        <v>219</v>
      </c>
      <c r="DL204" t="s">
        <v>219</v>
      </c>
      <c r="DM204" t="s">
        <v>219</v>
      </c>
      <c r="DN204" t="s">
        <v>219</v>
      </c>
      <c r="DO204" t="s">
        <v>219</v>
      </c>
      <c r="DP204" t="s">
        <v>219</v>
      </c>
      <c r="DQ204" t="s">
        <v>219</v>
      </c>
      <c r="DR204" t="s">
        <v>219</v>
      </c>
      <c r="DS204">
        <v>0</v>
      </c>
      <c r="DT204">
        <v>1</v>
      </c>
      <c r="DU204">
        <v>1</v>
      </c>
      <c r="DV204">
        <v>1</v>
      </c>
      <c r="DW204">
        <v>1</v>
      </c>
      <c r="DX204">
        <v>0</v>
      </c>
      <c r="DY204">
        <v>0</v>
      </c>
      <c r="DZ204">
        <v>1</v>
      </c>
      <c r="EA204">
        <v>0</v>
      </c>
      <c r="EB204">
        <v>0</v>
      </c>
      <c r="EC204">
        <v>1</v>
      </c>
      <c r="ED204">
        <v>0</v>
      </c>
      <c r="EE204" t="s">
        <v>219</v>
      </c>
      <c r="EF204" t="s">
        <v>219</v>
      </c>
      <c r="EG204" t="s">
        <v>219</v>
      </c>
      <c r="EH204" t="s">
        <v>219</v>
      </c>
      <c r="EI204" t="s">
        <v>219</v>
      </c>
      <c r="EJ204">
        <v>0</v>
      </c>
      <c r="EK204" t="s">
        <v>219</v>
      </c>
      <c r="EL204" t="s">
        <v>219</v>
      </c>
      <c r="EM204" t="s">
        <v>219</v>
      </c>
      <c r="EN204" t="s">
        <v>219</v>
      </c>
      <c r="EO204" t="s">
        <v>219</v>
      </c>
      <c r="EP204">
        <v>1</v>
      </c>
      <c r="EQ204">
        <v>1</v>
      </c>
      <c r="ER204">
        <v>1</v>
      </c>
      <c r="ES204">
        <v>1</v>
      </c>
      <c r="ET204">
        <v>1</v>
      </c>
      <c r="EU204">
        <v>1</v>
      </c>
      <c r="EV204">
        <v>1</v>
      </c>
      <c r="EW204">
        <v>1</v>
      </c>
      <c r="EX204">
        <v>1</v>
      </c>
      <c r="EY204">
        <v>1</v>
      </c>
      <c r="EZ204">
        <v>0</v>
      </c>
      <c r="FA204">
        <v>0</v>
      </c>
      <c r="FB204">
        <v>0</v>
      </c>
      <c r="FC204">
        <v>1</v>
      </c>
      <c r="FD204">
        <v>1</v>
      </c>
      <c r="FE204">
        <v>1</v>
      </c>
      <c r="FF204">
        <v>1</v>
      </c>
      <c r="FG204">
        <v>0</v>
      </c>
      <c r="FH204" t="s">
        <v>219</v>
      </c>
      <c r="FI204" t="s">
        <v>219</v>
      </c>
      <c r="FJ204" t="s">
        <v>219</v>
      </c>
      <c r="FK204" t="s">
        <v>219</v>
      </c>
      <c r="FL204" t="s">
        <v>219</v>
      </c>
      <c r="FM204" t="s">
        <v>219</v>
      </c>
      <c r="FN204">
        <v>0</v>
      </c>
      <c r="FO204">
        <v>0</v>
      </c>
      <c r="FP204" t="s">
        <v>219</v>
      </c>
      <c r="FQ204" t="s">
        <v>219</v>
      </c>
      <c r="FR204" t="s">
        <v>219</v>
      </c>
      <c r="FS204" t="s">
        <v>219</v>
      </c>
      <c r="FT204" t="s">
        <v>219</v>
      </c>
      <c r="FU204" t="s">
        <v>219</v>
      </c>
      <c r="FV204" t="s">
        <v>219</v>
      </c>
      <c r="FW204" t="s">
        <v>219</v>
      </c>
      <c r="FX204" t="s">
        <v>219</v>
      </c>
      <c r="FY204">
        <v>0</v>
      </c>
      <c r="FZ204">
        <v>0</v>
      </c>
      <c r="GA204" t="s">
        <v>219</v>
      </c>
      <c r="GB204" t="s">
        <v>219</v>
      </c>
      <c r="GC204" t="s">
        <v>219</v>
      </c>
      <c r="GD204" t="s">
        <v>219</v>
      </c>
      <c r="GE204" t="s">
        <v>219</v>
      </c>
      <c r="GF204" t="s">
        <v>219</v>
      </c>
      <c r="GG204" t="s">
        <v>219</v>
      </c>
      <c r="GH204" t="s">
        <v>219</v>
      </c>
      <c r="GI204" t="s">
        <v>219</v>
      </c>
      <c r="GJ204" t="s">
        <v>219</v>
      </c>
      <c r="GK204" t="s">
        <v>219</v>
      </c>
      <c r="GL204" t="s">
        <v>219</v>
      </c>
      <c r="GM204" t="s">
        <v>219</v>
      </c>
      <c r="GN204" t="s">
        <v>219</v>
      </c>
      <c r="GO204" t="s">
        <v>219</v>
      </c>
      <c r="GP204" t="s">
        <v>219</v>
      </c>
      <c r="GQ204" t="s">
        <v>219</v>
      </c>
      <c r="GR204" t="s">
        <v>219</v>
      </c>
      <c r="GS204" t="s">
        <v>219</v>
      </c>
      <c r="GT204" t="s">
        <v>219</v>
      </c>
      <c r="GU204" t="s">
        <v>219</v>
      </c>
      <c r="GV204" t="s">
        <v>219</v>
      </c>
      <c r="GW204" t="s">
        <v>219</v>
      </c>
      <c r="GX204" t="s">
        <v>219</v>
      </c>
      <c r="GY204" t="s">
        <v>219</v>
      </c>
      <c r="GZ204" t="s">
        <v>219</v>
      </c>
      <c r="HA204" t="s">
        <v>219</v>
      </c>
      <c r="HB204" t="s">
        <v>219</v>
      </c>
      <c r="HC204" t="s">
        <v>219</v>
      </c>
      <c r="HD204" t="s">
        <v>219</v>
      </c>
      <c r="HE204" t="s">
        <v>219</v>
      </c>
      <c r="HF204" t="s">
        <v>219</v>
      </c>
      <c r="HG204" t="s">
        <v>219</v>
      </c>
      <c r="HH204" t="s">
        <v>219</v>
      </c>
      <c r="HI204" t="s">
        <v>219</v>
      </c>
      <c r="HJ204">
        <v>0</v>
      </c>
    </row>
    <row r="205" spans="1:218">
      <c r="A205" t="s">
        <v>261</v>
      </c>
      <c r="B205" s="1">
        <v>44265</v>
      </c>
      <c r="C205" s="1">
        <v>44349</v>
      </c>
      <c r="D205">
        <v>0</v>
      </c>
      <c r="E205">
        <v>1</v>
      </c>
      <c r="F205">
        <v>1</v>
      </c>
      <c r="G205">
        <v>1</v>
      </c>
      <c r="H205">
        <v>1</v>
      </c>
      <c r="I205">
        <v>0</v>
      </c>
      <c r="J205">
        <v>1</v>
      </c>
      <c r="K205">
        <v>0</v>
      </c>
      <c r="L205">
        <v>0</v>
      </c>
      <c r="M205">
        <v>1</v>
      </c>
      <c r="N205">
        <v>1</v>
      </c>
      <c r="O205">
        <v>1</v>
      </c>
      <c r="P205">
        <v>0</v>
      </c>
      <c r="Q205">
        <v>0</v>
      </c>
      <c r="R205">
        <v>0</v>
      </c>
      <c r="S205">
        <v>0</v>
      </c>
      <c r="T205">
        <v>0</v>
      </c>
      <c r="U205" t="s">
        <v>219</v>
      </c>
      <c r="V205" t="s">
        <v>219</v>
      </c>
      <c r="W205" t="s">
        <v>219</v>
      </c>
      <c r="X205" t="s">
        <v>219</v>
      </c>
      <c r="Y205" t="s">
        <v>219</v>
      </c>
      <c r="Z205" t="s">
        <v>219</v>
      </c>
      <c r="AA205" t="s">
        <v>219</v>
      </c>
      <c r="AB205">
        <v>0</v>
      </c>
      <c r="AC205">
        <v>1</v>
      </c>
      <c r="AD205">
        <v>1</v>
      </c>
      <c r="AE205">
        <v>0</v>
      </c>
      <c r="AF205">
        <v>1</v>
      </c>
      <c r="AG205">
        <v>1</v>
      </c>
      <c r="AH205">
        <v>1</v>
      </c>
      <c r="AI205">
        <v>0</v>
      </c>
      <c r="AJ205">
        <v>1</v>
      </c>
      <c r="AK205">
        <v>0</v>
      </c>
      <c r="AL205">
        <v>1</v>
      </c>
      <c r="AM205">
        <v>1</v>
      </c>
      <c r="AN205">
        <v>1</v>
      </c>
      <c r="AO205">
        <v>0</v>
      </c>
      <c r="AP205">
        <v>0</v>
      </c>
      <c r="AQ205">
        <v>0</v>
      </c>
      <c r="AR205">
        <v>0</v>
      </c>
      <c r="AS205">
        <v>0</v>
      </c>
      <c r="AT205">
        <v>0</v>
      </c>
      <c r="AU205">
        <v>1</v>
      </c>
      <c r="AV205">
        <v>1</v>
      </c>
      <c r="AW205">
        <v>0</v>
      </c>
      <c r="AX205">
        <v>1</v>
      </c>
      <c r="AY205">
        <v>0</v>
      </c>
      <c r="AZ205">
        <v>1</v>
      </c>
      <c r="BA205">
        <v>0</v>
      </c>
      <c r="BB205">
        <v>0</v>
      </c>
      <c r="BC205">
        <v>0</v>
      </c>
      <c r="BD205">
        <v>1</v>
      </c>
      <c r="BE205">
        <v>0</v>
      </c>
      <c r="BF205">
        <v>0</v>
      </c>
      <c r="BG205">
        <v>0</v>
      </c>
      <c r="BH205">
        <v>0</v>
      </c>
      <c r="BI205">
        <v>1</v>
      </c>
      <c r="BJ205">
        <v>0</v>
      </c>
      <c r="BK205">
        <v>0</v>
      </c>
      <c r="BL205">
        <v>1</v>
      </c>
      <c r="BM205">
        <v>1</v>
      </c>
      <c r="BN205">
        <v>1</v>
      </c>
      <c r="BO205">
        <v>1</v>
      </c>
      <c r="BP205">
        <v>0</v>
      </c>
      <c r="BQ205">
        <v>1</v>
      </c>
      <c r="BR205">
        <v>1</v>
      </c>
      <c r="BS205">
        <v>0</v>
      </c>
      <c r="BT205">
        <v>0</v>
      </c>
      <c r="BU205">
        <v>0</v>
      </c>
      <c r="BV205">
        <v>0</v>
      </c>
      <c r="BW205">
        <v>0</v>
      </c>
      <c r="BX205">
        <v>0</v>
      </c>
      <c r="BY205">
        <v>0</v>
      </c>
      <c r="BZ205">
        <v>0</v>
      </c>
      <c r="CA205">
        <v>0</v>
      </c>
      <c r="CB205">
        <v>0</v>
      </c>
      <c r="CC205">
        <v>0</v>
      </c>
      <c r="CD205">
        <v>1</v>
      </c>
      <c r="CE205">
        <v>0</v>
      </c>
      <c r="CF205">
        <v>0</v>
      </c>
      <c r="CG205">
        <v>0</v>
      </c>
      <c r="CH205">
        <v>1</v>
      </c>
      <c r="CI205">
        <v>1</v>
      </c>
      <c r="CJ205" t="s">
        <v>219</v>
      </c>
      <c r="CK205" t="s">
        <v>219</v>
      </c>
      <c r="CL205" t="s">
        <v>219</v>
      </c>
      <c r="CM205" t="s">
        <v>219</v>
      </c>
      <c r="CN205" t="s">
        <v>219</v>
      </c>
      <c r="CO205" t="s">
        <v>219</v>
      </c>
      <c r="CP205" t="s">
        <v>219</v>
      </c>
      <c r="CQ205" t="s">
        <v>219</v>
      </c>
      <c r="CR205" t="s">
        <v>219</v>
      </c>
      <c r="CS205" t="s">
        <v>219</v>
      </c>
      <c r="CT205" t="s">
        <v>219</v>
      </c>
      <c r="CU205" t="s">
        <v>219</v>
      </c>
      <c r="CV205" t="s">
        <v>219</v>
      </c>
      <c r="CW205" t="s">
        <v>219</v>
      </c>
      <c r="CX205" t="s">
        <v>219</v>
      </c>
      <c r="CY205">
        <v>0</v>
      </c>
      <c r="CZ205">
        <v>0</v>
      </c>
      <c r="DA205" t="s">
        <v>219</v>
      </c>
      <c r="DB205" t="s">
        <v>219</v>
      </c>
      <c r="DC205" t="s">
        <v>219</v>
      </c>
      <c r="DD205" t="s">
        <v>219</v>
      </c>
      <c r="DE205" t="s">
        <v>219</v>
      </c>
      <c r="DF205" t="s">
        <v>219</v>
      </c>
      <c r="DG205" t="s">
        <v>219</v>
      </c>
      <c r="DH205">
        <v>1</v>
      </c>
      <c r="DI205">
        <v>0</v>
      </c>
      <c r="DJ205" t="s">
        <v>219</v>
      </c>
      <c r="DK205" t="s">
        <v>219</v>
      </c>
      <c r="DL205" t="s">
        <v>219</v>
      </c>
      <c r="DM205" t="s">
        <v>219</v>
      </c>
      <c r="DN205" t="s">
        <v>219</v>
      </c>
      <c r="DO205" t="s">
        <v>219</v>
      </c>
      <c r="DP205" t="s">
        <v>219</v>
      </c>
      <c r="DQ205" t="s">
        <v>219</v>
      </c>
      <c r="DR205" t="s">
        <v>219</v>
      </c>
      <c r="DS205">
        <v>0</v>
      </c>
      <c r="DT205">
        <v>1</v>
      </c>
      <c r="DU205">
        <v>1</v>
      </c>
      <c r="DV205">
        <v>1</v>
      </c>
      <c r="DW205">
        <v>1</v>
      </c>
      <c r="DX205">
        <v>0</v>
      </c>
      <c r="DY205">
        <v>0</v>
      </c>
      <c r="DZ205">
        <v>1</v>
      </c>
      <c r="EA205">
        <v>0</v>
      </c>
      <c r="EB205">
        <v>0</v>
      </c>
      <c r="EC205">
        <v>1</v>
      </c>
      <c r="ED205">
        <v>0</v>
      </c>
      <c r="EE205" t="s">
        <v>219</v>
      </c>
      <c r="EF205" t="s">
        <v>219</v>
      </c>
      <c r="EG205" t="s">
        <v>219</v>
      </c>
      <c r="EH205" t="s">
        <v>219</v>
      </c>
      <c r="EI205" t="s">
        <v>219</v>
      </c>
      <c r="EJ205">
        <v>0</v>
      </c>
      <c r="EK205" t="s">
        <v>219</v>
      </c>
      <c r="EL205" t="s">
        <v>219</v>
      </c>
      <c r="EM205" t="s">
        <v>219</v>
      </c>
      <c r="EN205" t="s">
        <v>219</v>
      </c>
      <c r="EO205" t="s">
        <v>219</v>
      </c>
      <c r="EP205">
        <v>1</v>
      </c>
      <c r="EQ205">
        <v>1</v>
      </c>
      <c r="ER205">
        <v>1</v>
      </c>
      <c r="ES205">
        <v>1</v>
      </c>
      <c r="ET205">
        <v>1</v>
      </c>
      <c r="EU205">
        <v>1</v>
      </c>
      <c r="EV205">
        <v>1</v>
      </c>
      <c r="EW205">
        <v>1</v>
      </c>
      <c r="EX205">
        <v>1</v>
      </c>
      <c r="EY205">
        <v>1</v>
      </c>
      <c r="EZ205">
        <v>0</v>
      </c>
      <c r="FA205">
        <v>0</v>
      </c>
      <c r="FB205">
        <v>0</v>
      </c>
      <c r="FC205">
        <v>1</v>
      </c>
      <c r="FD205">
        <v>1</v>
      </c>
      <c r="FE205">
        <v>1</v>
      </c>
      <c r="FF205">
        <v>1</v>
      </c>
      <c r="FG205">
        <v>0</v>
      </c>
      <c r="FH205" t="s">
        <v>219</v>
      </c>
      <c r="FI205" t="s">
        <v>219</v>
      </c>
      <c r="FJ205" t="s">
        <v>219</v>
      </c>
      <c r="FK205" t="s">
        <v>219</v>
      </c>
      <c r="FL205" t="s">
        <v>219</v>
      </c>
      <c r="FM205" t="s">
        <v>219</v>
      </c>
      <c r="FN205">
        <v>0</v>
      </c>
      <c r="FO205">
        <v>0</v>
      </c>
      <c r="FP205" t="s">
        <v>219</v>
      </c>
      <c r="FQ205" t="s">
        <v>219</v>
      </c>
      <c r="FR205" t="s">
        <v>219</v>
      </c>
      <c r="FS205" t="s">
        <v>219</v>
      </c>
      <c r="FT205" t="s">
        <v>219</v>
      </c>
      <c r="FU205" t="s">
        <v>219</v>
      </c>
      <c r="FV205" t="s">
        <v>219</v>
      </c>
      <c r="FW205" t="s">
        <v>219</v>
      </c>
      <c r="FX205" t="s">
        <v>219</v>
      </c>
      <c r="FY205">
        <v>0</v>
      </c>
      <c r="FZ205">
        <v>0</v>
      </c>
      <c r="GA205" t="s">
        <v>219</v>
      </c>
      <c r="GB205" t="s">
        <v>219</v>
      </c>
      <c r="GC205" t="s">
        <v>219</v>
      </c>
      <c r="GD205" t="s">
        <v>219</v>
      </c>
      <c r="GE205" t="s">
        <v>219</v>
      </c>
      <c r="GF205" t="s">
        <v>219</v>
      </c>
      <c r="GG205" t="s">
        <v>219</v>
      </c>
      <c r="GH205" t="s">
        <v>219</v>
      </c>
      <c r="GI205" t="s">
        <v>219</v>
      </c>
      <c r="GJ205" t="s">
        <v>219</v>
      </c>
      <c r="GK205" t="s">
        <v>219</v>
      </c>
      <c r="GL205" t="s">
        <v>219</v>
      </c>
      <c r="GM205" t="s">
        <v>219</v>
      </c>
      <c r="GN205" t="s">
        <v>219</v>
      </c>
      <c r="GO205" t="s">
        <v>219</v>
      </c>
      <c r="GP205" t="s">
        <v>219</v>
      </c>
      <c r="GQ205" t="s">
        <v>219</v>
      </c>
      <c r="GR205" t="s">
        <v>219</v>
      </c>
      <c r="GS205" t="s">
        <v>219</v>
      </c>
      <c r="GT205" t="s">
        <v>219</v>
      </c>
      <c r="GU205" t="s">
        <v>219</v>
      </c>
      <c r="GV205" t="s">
        <v>219</v>
      </c>
      <c r="GW205" t="s">
        <v>219</v>
      </c>
      <c r="GX205" t="s">
        <v>219</v>
      </c>
      <c r="GY205" t="s">
        <v>219</v>
      </c>
      <c r="GZ205" t="s">
        <v>219</v>
      </c>
      <c r="HA205" t="s">
        <v>219</v>
      </c>
      <c r="HB205" t="s">
        <v>219</v>
      </c>
      <c r="HC205" t="s">
        <v>219</v>
      </c>
      <c r="HD205" t="s">
        <v>219</v>
      </c>
      <c r="HE205" t="s">
        <v>219</v>
      </c>
      <c r="HF205" t="s">
        <v>219</v>
      </c>
      <c r="HG205" t="s">
        <v>219</v>
      </c>
      <c r="HH205" t="s">
        <v>219</v>
      </c>
      <c r="HI205" t="s">
        <v>219</v>
      </c>
      <c r="HJ205">
        <v>0</v>
      </c>
    </row>
    <row r="206" spans="1:218">
      <c r="A206" t="s">
        <v>261</v>
      </c>
      <c r="B206" s="1">
        <v>44350</v>
      </c>
      <c r="C206" s="1">
        <v>44362</v>
      </c>
      <c r="D206">
        <v>0</v>
      </c>
      <c r="E206">
        <v>1</v>
      </c>
      <c r="F206">
        <v>1</v>
      </c>
      <c r="G206">
        <v>1</v>
      </c>
      <c r="H206">
        <v>1</v>
      </c>
      <c r="I206">
        <v>0</v>
      </c>
      <c r="J206">
        <v>1</v>
      </c>
      <c r="K206">
        <v>0</v>
      </c>
      <c r="L206">
        <v>0</v>
      </c>
      <c r="M206">
        <v>1</v>
      </c>
      <c r="N206">
        <v>1</v>
      </c>
      <c r="O206">
        <v>1</v>
      </c>
      <c r="P206">
        <v>0</v>
      </c>
      <c r="Q206">
        <v>0</v>
      </c>
      <c r="R206">
        <v>0</v>
      </c>
      <c r="S206">
        <v>0</v>
      </c>
      <c r="T206">
        <v>0</v>
      </c>
      <c r="U206" t="s">
        <v>219</v>
      </c>
      <c r="V206" t="s">
        <v>219</v>
      </c>
      <c r="W206" t="s">
        <v>219</v>
      </c>
      <c r="X206" t="s">
        <v>219</v>
      </c>
      <c r="Y206" t="s">
        <v>219</v>
      </c>
      <c r="Z206" t="s">
        <v>219</v>
      </c>
      <c r="AA206" t="s">
        <v>219</v>
      </c>
      <c r="AB206">
        <v>0</v>
      </c>
      <c r="AC206">
        <v>1</v>
      </c>
      <c r="AD206">
        <v>1</v>
      </c>
      <c r="AE206">
        <v>0</v>
      </c>
      <c r="AF206">
        <v>1</v>
      </c>
      <c r="AG206">
        <v>1</v>
      </c>
      <c r="AH206">
        <v>1</v>
      </c>
      <c r="AI206">
        <v>0</v>
      </c>
      <c r="AJ206">
        <v>1</v>
      </c>
      <c r="AK206">
        <v>0</v>
      </c>
      <c r="AL206">
        <v>1</v>
      </c>
      <c r="AM206">
        <v>1</v>
      </c>
      <c r="AN206">
        <v>1</v>
      </c>
      <c r="AO206">
        <v>0</v>
      </c>
      <c r="AP206">
        <v>0</v>
      </c>
      <c r="AQ206">
        <v>0</v>
      </c>
      <c r="AR206">
        <v>0</v>
      </c>
      <c r="AS206">
        <v>0</v>
      </c>
      <c r="AT206">
        <v>0</v>
      </c>
      <c r="AU206">
        <v>1</v>
      </c>
      <c r="AV206">
        <v>1</v>
      </c>
      <c r="AW206">
        <v>0</v>
      </c>
      <c r="AX206">
        <v>1</v>
      </c>
      <c r="AY206">
        <v>0</v>
      </c>
      <c r="AZ206">
        <v>1</v>
      </c>
      <c r="BA206">
        <v>0</v>
      </c>
      <c r="BB206">
        <v>0</v>
      </c>
      <c r="BC206">
        <v>0</v>
      </c>
      <c r="BD206">
        <v>1</v>
      </c>
      <c r="BE206">
        <v>0</v>
      </c>
      <c r="BF206">
        <v>0</v>
      </c>
      <c r="BG206">
        <v>0</v>
      </c>
      <c r="BH206">
        <v>0</v>
      </c>
      <c r="BI206">
        <v>1</v>
      </c>
      <c r="BJ206">
        <v>0</v>
      </c>
      <c r="BK206">
        <v>0</v>
      </c>
      <c r="BL206">
        <v>1</v>
      </c>
      <c r="BM206">
        <v>1</v>
      </c>
      <c r="BN206">
        <v>1</v>
      </c>
      <c r="BO206">
        <v>1</v>
      </c>
      <c r="BP206">
        <v>0</v>
      </c>
      <c r="BQ206">
        <v>1</v>
      </c>
      <c r="BR206">
        <v>1</v>
      </c>
      <c r="BS206">
        <v>0</v>
      </c>
      <c r="BT206">
        <v>0</v>
      </c>
      <c r="BU206">
        <v>0</v>
      </c>
      <c r="BV206">
        <v>0</v>
      </c>
      <c r="BW206">
        <v>0</v>
      </c>
      <c r="BX206">
        <v>0</v>
      </c>
      <c r="BY206">
        <v>0</v>
      </c>
      <c r="BZ206">
        <v>0</v>
      </c>
      <c r="CA206">
        <v>0</v>
      </c>
      <c r="CB206">
        <v>0</v>
      </c>
      <c r="CC206">
        <v>0</v>
      </c>
      <c r="CD206">
        <v>1</v>
      </c>
      <c r="CE206">
        <v>0</v>
      </c>
      <c r="CF206">
        <v>0</v>
      </c>
      <c r="CG206">
        <v>0</v>
      </c>
      <c r="CH206">
        <v>1</v>
      </c>
      <c r="CI206">
        <v>1</v>
      </c>
      <c r="CJ206" t="s">
        <v>219</v>
      </c>
      <c r="CK206" t="s">
        <v>219</v>
      </c>
      <c r="CL206" t="s">
        <v>219</v>
      </c>
      <c r="CM206" t="s">
        <v>219</v>
      </c>
      <c r="CN206" t="s">
        <v>219</v>
      </c>
      <c r="CO206" t="s">
        <v>219</v>
      </c>
      <c r="CP206" t="s">
        <v>219</v>
      </c>
      <c r="CQ206" t="s">
        <v>219</v>
      </c>
      <c r="CR206" t="s">
        <v>219</v>
      </c>
      <c r="CS206" t="s">
        <v>219</v>
      </c>
      <c r="CT206" t="s">
        <v>219</v>
      </c>
      <c r="CU206" t="s">
        <v>219</v>
      </c>
      <c r="CV206" t="s">
        <v>219</v>
      </c>
      <c r="CW206" t="s">
        <v>219</v>
      </c>
      <c r="CX206" t="s">
        <v>219</v>
      </c>
      <c r="CY206">
        <v>0</v>
      </c>
      <c r="CZ206">
        <v>0</v>
      </c>
      <c r="DA206" t="s">
        <v>219</v>
      </c>
      <c r="DB206" t="s">
        <v>219</v>
      </c>
      <c r="DC206" t="s">
        <v>219</v>
      </c>
      <c r="DD206" t="s">
        <v>219</v>
      </c>
      <c r="DE206" t="s">
        <v>219</v>
      </c>
      <c r="DF206" t="s">
        <v>219</v>
      </c>
      <c r="DG206" t="s">
        <v>219</v>
      </c>
      <c r="DH206">
        <v>1</v>
      </c>
      <c r="DI206">
        <v>0</v>
      </c>
      <c r="DJ206" t="s">
        <v>219</v>
      </c>
      <c r="DK206" t="s">
        <v>219</v>
      </c>
      <c r="DL206" t="s">
        <v>219</v>
      </c>
      <c r="DM206" t="s">
        <v>219</v>
      </c>
      <c r="DN206" t="s">
        <v>219</v>
      </c>
      <c r="DO206" t="s">
        <v>219</v>
      </c>
      <c r="DP206" t="s">
        <v>219</v>
      </c>
      <c r="DQ206" t="s">
        <v>219</v>
      </c>
      <c r="DR206" t="s">
        <v>219</v>
      </c>
      <c r="DS206">
        <v>0</v>
      </c>
      <c r="DT206">
        <v>1</v>
      </c>
      <c r="DU206">
        <v>1</v>
      </c>
      <c r="DV206">
        <v>1</v>
      </c>
      <c r="DW206">
        <v>1</v>
      </c>
      <c r="DX206">
        <v>0</v>
      </c>
      <c r="DY206">
        <v>0</v>
      </c>
      <c r="DZ206">
        <v>1</v>
      </c>
      <c r="EA206">
        <v>0</v>
      </c>
      <c r="EB206">
        <v>0</v>
      </c>
      <c r="EC206">
        <v>1</v>
      </c>
      <c r="ED206">
        <v>0</v>
      </c>
      <c r="EE206" t="s">
        <v>219</v>
      </c>
      <c r="EF206" t="s">
        <v>219</v>
      </c>
      <c r="EG206" t="s">
        <v>219</v>
      </c>
      <c r="EH206" t="s">
        <v>219</v>
      </c>
      <c r="EI206" t="s">
        <v>219</v>
      </c>
      <c r="EJ206">
        <v>0</v>
      </c>
      <c r="EK206" t="s">
        <v>219</v>
      </c>
      <c r="EL206" t="s">
        <v>219</v>
      </c>
      <c r="EM206" t="s">
        <v>219</v>
      </c>
      <c r="EN206" t="s">
        <v>219</v>
      </c>
      <c r="EO206" t="s">
        <v>219</v>
      </c>
      <c r="EP206">
        <v>1</v>
      </c>
      <c r="EQ206">
        <v>1</v>
      </c>
      <c r="ER206">
        <v>1</v>
      </c>
      <c r="ES206">
        <v>1</v>
      </c>
      <c r="ET206">
        <v>1</v>
      </c>
      <c r="EU206">
        <v>1</v>
      </c>
      <c r="EV206">
        <v>1</v>
      </c>
      <c r="EW206">
        <v>1</v>
      </c>
      <c r="EX206">
        <v>1</v>
      </c>
      <c r="EY206">
        <v>1</v>
      </c>
      <c r="EZ206">
        <v>0</v>
      </c>
      <c r="FA206">
        <v>0</v>
      </c>
      <c r="FB206">
        <v>0</v>
      </c>
      <c r="FC206">
        <v>1</v>
      </c>
      <c r="FD206">
        <v>1</v>
      </c>
      <c r="FE206">
        <v>1</v>
      </c>
      <c r="FF206">
        <v>1</v>
      </c>
      <c r="FG206">
        <v>0</v>
      </c>
      <c r="FH206" t="s">
        <v>219</v>
      </c>
      <c r="FI206" t="s">
        <v>219</v>
      </c>
      <c r="FJ206" t="s">
        <v>219</v>
      </c>
      <c r="FK206" t="s">
        <v>219</v>
      </c>
      <c r="FL206" t="s">
        <v>219</v>
      </c>
      <c r="FM206" t="s">
        <v>219</v>
      </c>
      <c r="FN206">
        <v>0</v>
      </c>
      <c r="FO206">
        <v>0</v>
      </c>
      <c r="FP206" t="s">
        <v>219</v>
      </c>
      <c r="FQ206" t="s">
        <v>219</v>
      </c>
      <c r="FR206" t="s">
        <v>219</v>
      </c>
      <c r="FS206" t="s">
        <v>219</v>
      </c>
      <c r="FT206" t="s">
        <v>219</v>
      </c>
      <c r="FU206" t="s">
        <v>219</v>
      </c>
      <c r="FV206" t="s">
        <v>219</v>
      </c>
      <c r="FW206" t="s">
        <v>219</v>
      </c>
      <c r="FX206" t="s">
        <v>219</v>
      </c>
      <c r="FY206">
        <v>0</v>
      </c>
      <c r="FZ206">
        <v>0</v>
      </c>
      <c r="GA206" t="s">
        <v>219</v>
      </c>
      <c r="GB206" t="s">
        <v>219</v>
      </c>
      <c r="GC206" t="s">
        <v>219</v>
      </c>
      <c r="GD206" t="s">
        <v>219</v>
      </c>
      <c r="GE206" t="s">
        <v>219</v>
      </c>
      <c r="GF206" t="s">
        <v>219</v>
      </c>
      <c r="GG206" t="s">
        <v>219</v>
      </c>
      <c r="GH206" t="s">
        <v>219</v>
      </c>
      <c r="GI206" t="s">
        <v>219</v>
      </c>
      <c r="GJ206" t="s">
        <v>219</v>
      </c>
      <c r="GK206" t="s">
        <v>219</v>
      </c>
      <c r="GL206" t="s">
        <v>219</v>
      </c>
      <c r="GM206" t="s">
        <v>219</v>
      </c>
      <c r="GN206" t="s">
        <v>219</v>
      </c>
      <c r="GO206" t="s">
        <v>219</v>
      </c>
      <c r="GP206" t="s">
        <v>219</v>
      </c>
      <c r="GQ206" t="s">
        <v>219</v>
      </c>
      <c r="GR206" t="s">
        <v>219</v>
      </c>
      <c r="GS206" t="s">
        <v>219</v>
      </c>
      <c r="GT206" t="s">
        <v>219</v>
      </c>
      <c r="GU206" t="s">
        <v>219</v>
      </c>
      <c r="GV206" t="s">
        <v>219</v>
      </c>
      <c r="GW206" t="s">
        <v>219</v>
      </c>
      <c r="GX206" t="s">
        <v>219</v>
      </c>
      <c r="GY206" t="s">
        <v>219</v>
      </c>
      <c r="GZ206" t="s">
        <v>219</v>
      </c>
      <c r="HA206" t="s">
        <v>219</v>
      </c>
      <c r="HB206" t="s">
        <v>219</v>
      </c>
      <c r="HC206" t="s">
        <v>219</v>
      </c>
      <c r="HD206" t="s">
        <v>219</v>
      </c>
      <c r="HE206" t="s">
        <v>219</v>
      </c>
      <c r="HF206" t="s">
        <v>219</v>
      </c>
      <c r="HG206" t="s">
        <v>219</v>
      </c>
      <c r="HH206" t="s">
        <v>219</v>
      </c>
      <c r="HI206" t="s">
        <v>219</v>
      </c>
      <c r="HJ206">
        <v>0</v>
      </c>
    </row>
    <row r="207" spans="1:218">
      <c r="A207" t="s">
        <v>261</v>
      </c>
      <c r="B207" s="1">
        <v>44363</v>
      </c>
      <c r="C207" s="1">
        <v>44439</v>
      </c>
      <c r="D207">
        <v>0</v>
      </c>
      <c r="E207">
        <v>1</v>
      </c>
      <c r="F207">
        <v>1</v>
      </c>
      <c r="G207">
        <v>1</v>
      </c>
      <c r="H207">
        <v>1</v>
      </c>
      <c r="I207">
        <v>0</v>
      </c>
      <c r="J207">
        <v>1</v>
      </c>
      <c r="K207">
        <v>0</v>
      </c>
      <c r="L207">
        <v>0</v>
      </c>
      <c r="M207">
        <v>1</v>
      </c>
      <c r="N207">
        <v>1</v>
      </c>
      <c r="O207">
        <v>1</v>
      </c>
      <c r="P207">
        <v>0</v>
      </c>
      <c r="Q207">
        <v>0</v>
      </c>
      <c r="R207">
        <v>0</v>
      </c>
      <c r="S207">
        <v>0</v>
      </c>
      <c r="T207">
        <v>0</v>
      </c>
      <c r="U207" t="s">
        <v>219</v>
      </c>
      <c r="V207" t="s">
        <v>219</v>
      </c>
      <c r="W207" t="s">
        <v>219</v>
      </c>
      <c r="X207" t="s">
        <v>219</v>
      </c>
      <c r="Y207" t="s">
        <v>219</v>
      </c>
      <c r="Z207" t="s">
        <v>219</v>
      </c>
      <c r="AA207" t="s">
        <v>219</v>
      </c>
      <c r="AB207">
        <v>0</v>
      </c>
      <c r="AC207">
        <v>1</v>
      </c>
      <c r="AD207">
        <v>1</v>
      </c>
      <c r="AE207">
        <v>0</v>
      </c>
      <c r="AF207">
        <v>1</v>
      </c>
      <c r="AG207">
        <v>1</v>
      </c>
      <c r="AH207">
        <v>1</v>
      </c>
      <c r="AI207">
        <v>0</v>
      </c>
      <c r="AJ207">
        <v>1</v>
      </c>
      <c r="AK207">
        <v>0</v>
      </c>
      <c r="AL207">
        <v>1</v>
      </c>
      <c r="AM207">
        <v>1</v>
      </c>
      <c r="AN207">
        <v>1</v>
      </c>
      <c r="AO207">
        <v>0</v>
      </c>
      <c r="AP207">
        <v>0</v>
      </c>
      <c r="AQ207">
        <v>0</v>
      </c>
      <c r="AR207">
        <v>0</v>
      </c>
      <c r="AS207">
        <v>0</v>
      </c>
      <c r="AT207">
        <v>0</v>
      </c>
      <c r="AU207">
        <v>1</v>
      </c>
      <c r="AV207">
        <v>1</v>
      </c>
      <c r="AW207">
        <v>0</v>
      </c>
      <c r="AX207">
        <v>1</v>
      </c>
      <c r="AY207">
        <v>0</v>
      </c>
      <c r="AZ207">
        <v>1</v>
      </c>
      <c r="BA207">
        <v>0</v>
      </c>
      <c r="BB207">
        <v>0</v>
      </c>
      <c r="BC207">
        <v>0</v>
      </c>
      <c r="BD207">
        <v>1</v>
      </c>
      <c r="BE207">
        <v>0</v>
      </c>
      <c r="BF207">
        <v>0</v>
      </c>
      <c r="BG207">
        <v>0</v>
      </c>
      <c r="BH207">
        <v>0</v>
      </c>
      <c r="BI207">
        <v>1</v>
      </c>
      <c r="BJ207">
        <v>0</v>
      </c>
      <c r="BK207">
        <v>0</v>
      </c>
      <c r="BL207">
        <v>1</v>
      </c>
      <c r="BM207">
        <v>1</v>
      </c>
      <c r="BN207">
        <v>1</v>
      </c>
      <c r="BO207">
        <v>1</v>
      </c>
      <c r="BP207">
        <v>0</v>
      </c>
      <c r="BQ207">
        <v>1</v>
      </c>
      <c r="BR207">
        <v>1</v>
      </c>
      <c r="BS207">
        <v>0</v>
      </c>
      <c r="BT207">
        <v>0</v>
      </c>
      <c r="BU207">
        <v>0</v>
      </c>
      <c r="BV207">
        <v>0</v>
      </c>
      <c r="BW207">
        <v>0</v>
      </c>
      <c r="BX207">
        <v>0</v>
      </c>
      <c r="BY207">
        <v>0</v>
      </c>
      <c r="BZ207">
        <v>0</v>
      </c>
      <c r="CA207">
        <v>0</v>
      </c>
      <c r="CB207">
        <v>0</v>
      </c>
      <c r="CC207">
        <v>0</v>
      </c>
      <c r="CD207">
        <v>1</v>
      </c>
      <c r="CE207">
        <v>0</v>
      </c>
      <c r="CF207">
        <v>0</v>
      </c>
      <c r="CG207">
        <v>0</v>
      </c>
      <c r="CH207">
        <v>1</v>
      </c>
      <c r="CI207">
        <v>1</v>
      </c>
      <c r="CJ207" t="s">
        <v>219</v>
      </c>
      <c r="CK207" t="s">
        <v>219</v>
      </c>
      <c r="CL207" t="s">
        <v>219</v>
      </c>
      <c r="CM207" t="s">
        <v>219</v>
      </c>
      <c r="CN207" t="s">
        <v>219</v>
      </c>
      <c r="CO207" t="s">
        <v>219</v>
      </c>
      <c r="CP207" t="s">
        <v>219</v>
      </c>
      <c r="CQ207" t="s">
        <v>219</v>
      </c>
      <c r="CR207" t="s">
        <v>219</v>
      </c>
      <c r="CS207" t="s">
        <v>219</v>
      </c>
      <c r="CT207" t="s">
        <v>219</v>
      </c>
      <c r="CU207" t="s">
        <v>219</v>
      </c>
      <c r="CV207" t="s">
        <v>219</v>
      </c>
      <c r="CW207" t="s">
        <v>219</v>
      </c>
      <c r="CX207" t="s">
        <v>219</v>
      </c>
      <c r="CY207">
        <v>0</v>
      </c>
      <c r="CZ207">
        <v>0</v>
      </c>
      <c r="DA207" t="s">
        <v>219</v>
      </c>
      <c r="DB207" t="s">
        <v>219</v>
      </c>
      <c r="DC207" t="s">
        <v>219</v>
      </c>
      <c r="DD207" t="s">
        <v>219</v>
      </c>
      <c r="DE207" t="s">
        <v>219</v>
      </c>
      <c r="DF207" t="s">
        <v>219</v>
      </c>
      <c r="DG207" t="s">
        <v>219</v>
      </c>
      <c r="DH207">
        <v>1</v>
      </c>
      <c r="DI207">
        <v>0</v>
      </c>
      <c r="DJ207" t="s">
        <v>219</v>
      </c>
      <c r="DK207" t="s">
        <v>219</v>
      </c>
      <c r="DL207" t="s">
        <v>219</v>
      </c>
      <c r="DM207" t="s">
        <v>219</v>
      </c>
      <c r="DN207" t="s">
        <v>219</v>
      </c>
      <c r="DO207" t="s">
        <v>219</v>
      </c>
      <c r="DP207" t="s">
        <v>219</v>
      </c>
      <c r="DQ207" t="s">
        <v>219</v>
      </c>
      <c r="DR207" t="s">
        <v>219</v>
      </c>
      <c r="DS207">
        <v>0</v>
      </c>
      <c r="DT207">
        <v>1</v>
      </c>
      <c r="DU207">
        <v>1</v>
      </c>
      <c r="DV207">
        <v>1</v>
      </c>
      <c r="DW207">
        <v>1</v>
      </c>
      <c r="DX207">
        <v>0</v>
      </c>
      <c r="DY207">
        <v>0</v>
      </c>
      <c r="DZ207">
        <v>1</v>
      </c>
      <c r="EA207">
        <v>0</v>
      </c>
      <c r="EB207">
        <v>0</v>
      </c>
      <c r="EC207">
        <v>1</v>
      </c>
      <c r="ED207">
        <v>0</v>
      </c>
      <c r="EE207" t="s">
        <v>219</v>
      </c>
      <c r="EF207" t="s">
        <v>219</v>
      </c>
      <c r="EG207" t="s">
        <v>219</v>
      </c>
      <c r="EH207" t="s">
        <v>219</v>
      </c>
      <c r="EI207" t="s">
        <v>219</v>
      </c>
      <c r="EJ207">
        <v>0</v>
      </c>
      <c r="EK207" t="s">
        <v>219</v>
      </c>
      <c r="EL207" t="s">
        <v>219</v>
      </c>
      <c r="EM207" t="s">
        <v>219</v>
      </c>
      <c r="EN207" t="s">
        <v>219</v>
      </c>
      <c r="EO207" t="s">
        <v>219</v>
      </c>
      <c r="EP207">
        <v>1</v>
      </c>
      <c r="EQ207">
        <v>1</v>
      </c>
      <c r="ER207">
        <v>1</v>
      </c>
      <c r="ES207">
        <v>1</v>
      </c>
      <c r="ET207">
        <v>1</v>
      </c>
      <c r="EU207">
        <v>1</v>
      </c>
      <c r="EV207">
        <v>1</v>
      </c>
      <c r="EW207">
        <v>1</v>
      </c>
      <c r="EX207">
        <v>1</v>
      </c>
      <c r="EY207">
        <v>1</v>
      </c>
      <c r="EZ207">
        <v>0</v>
      </c>
      <c r="FA207">
        <v>0</v>
      </c>
      <c r="FB207">
        <v>0</v>
      </c>
      <c r="FC207">
        <v>1</v>
      </c>
      <c r="FD207">
        <v>1</v>
      </c>
      <c r="FE207">
        <v>1</v>
      </c>
      <c r="FF207">
        <v>1</v>
      </c>
      <c r="FG207">
        <v>0</v>
      </c>
      <c r="FH207" t="s">
        <v>219</v>
      </c>
      <c r="FI207" t="s">
        <v>219</v>
      </c>
      <c r="FJ207" t="s">
        <v>219</v>
      </c>
      <c r="FK207" t="s">
        <v>219</v>
      </c>
      <c r="FL207" t="s">
        <v>219</v>
      </c>
      <c r="FM207" t="s">
        <v>219</v>
      </c>
      <c r="FN207">
        <v>0</v>
      </c>
      <c r="FO207">
        <v>0</v>
      </c>
      <c r="FP207" t="s">
        <v>219</v>
      </c>
      <c r="FQ207" t="s">
        <v>219</v>
      </c>
      <c r="FR207" t="s">
        <v>219</v>
      </c>
      <c r="FS207" t="s">
        <v>219</v>
      </c>
      <c r="FT207" t="s">
        <v>219</v>
      </c>
      <c r="FU207" t="s">
        <v>219</v>
      </c>
      <c r="FV207" t="s">
        <v>219</v>
      </c>
      <c r="FW207" t="s">
        <v>219</v>
      </c>
      <c r="FX207" t="s">
        <v>219</v>
      </c>
      <c r="FY207">
        <v>0</v>
      </c>
      <c r="FZ207">
        <v>0</v>
      </c>
      <c r="GA207" t="s">
        <v>219</v>
      </c>
      <c r="GB207" t="s">
        <v>219</v>
      </c>
      <c r="GC207" t="s">
        <v>219</v>
      </c>
      <c r="GD207" t="s">
        <v>219</v>
      </c>
      <c r="GE207" t="s">
        <v>219</v>
      </c>
      <c r="GF207" t="s">
        <v>219</v>
      </c>
      <c r="GG207" t="s">
        <v>219</v>
      </c>
      <c r="GH207" t="s">
        <v>219</v>
      </c>
      <c r="GI207" t="s">
        <v>219</v>
      </c>
      <c r="GJ207" t="s">
        <v>219</v>
      </c>
      <c r="GK207" t="s">
        <v>219</v>
      </c>
      <c r="GL207" t="s">
        <v>219</v>
      </c>
      <c r="GM207" t="s">
        <v>219</v>
      </c>
      <c r="GN207" t="s">
        <v>219</v>
      </c>
      <c r="GO207" t="s">
        <v>219</v>
      </c>
      <c r="GP207" t="s">
        <v>219</v>
      </c>
      <c r="GQ207" t="s">
        <v>219</v>
      </c>
      <c r="GR207" t="s">
        <v>219</v>
      </c>
      <c r="GS207" t="s">
        <v>219</v>
      </c>
      <c r="GT207" t="s">
        <v>219</v>
      </c>
      <c r="GU207" t="s">
        <v>219</v>
      </c>
      <c r="GV207" t="s">
        <v>219</v>
      </c>
      <c r="GW207" t="s">
        <v>219</v>
      </c>
      <c r="GX207" t="s">
        <v>219</v>
      </c>
      <c r="GY207" t="s">
        <v>219</v>
      </c>
      <c r="GZ207" t="s">
        <v>219</v>
      </c>
      <c r="HA207" t="s">
        <v>219</v>
      </c>
      <c r="HB207" t="s">
        <v>219</v>
      </c>
      <c r="HC207" t="s">
        <v>219</v>
      </c>
      <c r="HD207" t="s">
        <v>219</v>
      </c>
      <c r="HE207" t="s">
        <v>219</v>
      </c>
      <c r="HF207" t="s">
        <v>219</v>
      </c>
      <c r="HG207" t="s">
        <v>219</v>
      </c>
      <c r="HH207" t="s">
        <v>219</v>
      </c>
      <c r="HI207" t="s">
        <v>219</v>
      </c>
      <c r="HJ207">
        <v>0</v>
      </c>
    </row>
    <row r="208" spans="1:218">
      <c r="A208" t="s">
        <v>261</v>
      </c>
      <c r="B208" s="1">
        <v>44440</v>
      </c>
      <c r="C208" s="1">
        <v>44531</v>
      </c>
      <c r="D208">
        <v>0</v>
      </c>
      <c r="E208">
        <v>1</v>
      </c>
      <c r="F208">
        <v>1</v>
      </c>
      <c r="G208">
        <v>1</v>
      </c>
      <c r="H208">
        <v>1</v>
      </c>
      <c r="I208">
        <v>0</v>
      </c>
      <c r="J208">
        <v>1</v>
      </c>
      <c r="K208">
        <v>0</v>
      </c>
      <c r="L208">
        <v>0</v>
      </c>
      <c r="M208">
        <v>1</v>
      </c>
      <c r="N208">
        <v>1</v>
      </c>
      <c r="O208">
        <v>1</v>
      </c>
      <c r="P208">
        <v>0</v>
      </c>
      <c r="Q208">
        <v>1</v>
      </c>
      <c r="R208">
        <v>0</v>
      </c>
      <c r="S208">
        <v>0</v>
      </c>
      <c r="T208">
        <v>0</v>
      </c>
      <c r="U208" t="s">
        <v>219</v>
      </c>
      <c r="V208" t="s">
        <v>219</v>
      </c>
      <c r="W208" t="s">
        <v>219</v>
      </c>
      <c r="X208" t="s">
        <v>219</v>
      </c>
      <c r="Y208" t="s">
        <v>219</v>
      </c>
      <c r="Z208" t="s">
        <v>219</v>
      </c>
      <c r="AA208" t="s">
        <v>219</v>
      </c>
      <c r="AB208">
        <v>0</v>
      </c>
      <c r="AC208">
        <v>1</v>
      </c>
      <c r="AD208">
        <v>1</v>
      </c>
      <c r="AE208">
        <v>0</v>
      </c>
      <c r="AF208">
        <v>1</v>
      </c>
      <c r="AG208">
        <v>1</v>
      </c>
      <c r="AH208">
        <v>1</v>
      </c>
      <c r="AI208">
        <v>0</v>
      </c>
      <c r="AJ208">
        <v>1</v>
      </c>
      <c r="AK208">
        <v>0</v>
      </c>
      <c r="AL208">
        <v>1</v>
      </c>
      <c r="AM208">
        <v>1</v>
      </c>
      <c r="AN208">
        <v>1</v>
      </c>
      <c r="AO208">
        <v>0</v>
      </c>
      <c r="AP208">
        <v>1</v>
      </c>
      <c r="AQ208">
        <v>0</v>
      </c>
      <c r="AR208">
        <v>0</v>
      </c>
      <c r="AS208">
        <v>1</v>
      </c>
      <c r="AT208">
        <v>0</v>
      </c>
      <c r="AU208">
        <v>1</v>
      </c>
      <c r="AV208">
        <v>1</v>
      </c>
      <c r="AW208">
        <v>0</v>
      </c>
      <c r="AX208">
        <v>1</v>
      </c>
      <c r="AY208">
        <v>0</v>
      </c>
      <c r="AZ208">
        <v>1</v>
      </c>
      <c r="BA208">
        <v>0</v>
      </c>
      <c r="BB208">
        <v>0</v>
      </c>
      <c r="BC208">
        <v>0</v>
      </c>
      <c r="BD208">
        <v>1</v>
      </c>
      <c r="BE208">
        <v>1</v>
      </c>
      <c r="BF208">
        <v>0</v>
      </c>
      <c r="BG208">
        <v>0</v>
      </c>
      <c r="BH208">
        <v>0</v>
      </c>
      <c r="BI208">
        <v>1</v>
      </c>
      <c r="BJ208">
        <v>0</v>
      </c>
      <c r="BK208">
        <v>0</v>
      </c>
      <c r="BL208">
        <v>1</v>
      </c>
      <c r="BM208">
        <v>1</v>
      </c>
      <c r="BN208">
        <v>1</v>
      </c>
      <c r="BO208">
        <v>1</v>
      </c>
      <c r="BP208">
        <v>0</v>
      </c>
      <c r="BQ208">
        <v>1</v>
      </c>
      <c r="BR208">
        <v>1</v>
      </c>
      <c r="BS208">
        <v>0</v>
      </c>
      <c r="BT208">
        <v>0</v>
      </c>
      <c r="BU208">
        <v>0</v>
      </c>
      <c r="BV208">
        <v>0</v>
      </c>
      <c r="BW208">
        <v>0</v>
      </c>
      <c r="BX208">
        <v>0</v>
      </c>
      <c r="BY208">
        <v>0</v>
      </c>
      <c r="BZ208">
        <v>0</v>
      </c>
      <c r="CA208">
        <v>0</v>
      </c>
      <c r="CB208">
        <v>0</v>
      </c>
      <c r="CC208">
        <v>0</v>
      </c>
      <c r="CD208">
        <v>1</v>
      </c>
      <c r="CE208">
        <v>0</v>
      </c>
      <c r="CF208">
        <v>0</v>
      </c>
      <c r="CG208">
        <v>0</v>
      </c>
      <c r="CH208">
        <v>1</v>
      </c>
      <c r="CI208">
        <v>1</v>
      </c>
      <c r="CJ208" t="s">
        <v>219</v>
      </c>
      <c r="CK208" t="s">
        <v>219</v>
      </c>
      <c r="CL208" t="s">
        <v>219</v>
      </c>
      <c r="CM208" t="s">
        <v>219</v>
      </c>
      <c r="CN208" t="s">
        <v>219</v>
      </c>
      <c r="CO208" t="s">
        <v>219</v>
      </c>
      <c r="CP208" t="s">
        <v>219</v>
      </c>
      <c r="CQ208" t="s">
        <v>219</v>
      </c>
      <c r="CR208" t="s">
        <v>219</v>
      </c>
      <c r="CS208" t="s">
        <v>219</v>
      </c>
      <c r="CT208" t="s">
        <v>219</v>
      </c>
      <c r="CU208" t="s">
        <v>219</v>
      </c>
      <c r="CV208" t="s">
        <v>219</v>
      </c>
      <c r="CW208" t="s">
        <v>219</v>
      </c>
      <c r="CX208" t="s">
        <v>219</v>
      </c>
      <c r="CY208">
        <v>0</v>
      </c>
      <c r="CZ208">
        <v>0</v>
      </c>
      <c r="DA208" t="s">
        <v>219</v>
      </c>
      <c r="DB208" t="s">
        <v>219</v>
      </c>
      <c r="DC208" t="s">
        <v>219</v>
      </c>
      <c r="DD208" t="s">
        <v>219</v>
      </c>
      <c r="DE208" t="s">
        <v>219</v>
      </c>
      <c r="DF208" t="s">
        <v>219</v>
      </c>
      <c r="DG208" t="s">
        <v>219</v>
      </c>
      <c r="DH208">
        <v>1</v>
      </c>
      <c r="DI208">
        <v>0</v>
      </c>
      <c r="DJ208" t="s">
        <v>219</v>
      </c>
      <c r="DK208" t="s">
        <v>219</v>
      </c>
      <c r="DL208" t="s">
        <v>219</v>
      </c>
      <c r="DM208" t="s">
        <v>219</v>
      </c>
      <c r="DN208" t="s">
        <v>219</v>
      </c>
      <c r="DO208" t="s">
        <v>219</v>
      </c>
      <c r="DP208" t="s">
        <v>219</v>
      </c>
      <c r="DQ208" t="s">
        <v>219</v>
      </c>
      <c r="DR208" t="s">
        <v>219</v>
      </c>
      <c r="DS208">
        <v>0</v>
      </c>
      <c r="DT208">
        <v>1</v>
      </c>
      <c r="DU208">
        <v>1</v>
      </c>
      <c r="DV208">
        <v>1</v>
      </c>
      <c r="DW208">
        <v>1</v>
      </c>
      <c r="DX208">
        <v>0</v>
      </c>
      <c r="DY208">
        <v>0</v>
      </c>
      <c r="DZ208">
        <v>1</v>
      </c>
      <c r="EA208">
        <v>0</v>
      </c>
      <c r="EB208">
        <v>0</v>
      </c>
      <c r="EC208">
        <v>1</v>
      </c>
      <c r="ED208">
        <v>0</v>
      </c>
      <c r="EE208" t="s">
        <v>219</v>
      </c>
      <c r="EF208" t="s">
        <v>219</v>
      </c>
      <c r="EG208" t="s">
        <v>219</v>
      </c>
      <c r="EH208" t="s">
        <v>219</v>
      </c>
      <c r="EI208" t="s">
        <v>219</v>
      </c>
      <c r="EJ208">
        <v>0</v>
      </c>
      <c r="EK208" t="s">
        <v>219</v>
      </c>
      <c r="EL208" t="s">
        <v>219</v>
      </c>
      <c r="EM208" t="s">
        <v>219</v>
      </c>
      <c r="EN208" t="s">
        <v>219</v>
      </c>
      <c r="EO208" t="s">
        <v>219</v>
      </c>
      <c r="EP208">
        <v>1</v>
      </c>
      <c r="EQ208">
        <v>1</v>
      </c>
      <c r="ER208">
        <v>1</v>
      </c>
      <c r="ES208">
        <v>1</v>
      </c>
      <c r="ET208">
        <v>1</v>
      </c>
      <c r="EU208">
        <v>1</v>
      </c>
      <c r="EV208">
        <v>1</v>
      </c>
      <c r="EW208">
        <v>1</v>
      </c>
      <c r="EX208">
        <v>1</v>
      </c>
      <c r="EY208">
        <v>1</v>
      </c>
      <c r="EZ208">
        <v>0</v>
      </c>
      <c r="FA208">
        <v>0</v>
      </c>
      <c r="FB208">
        <v>0</v>
      </c>
      <c r="FC208">
        <v>1</v>
      </c>
      <c r="FD208">
        <v>1</v>
      </c>
      <c r="FE208">
        <v>1</v>
      </c>
      <c r="FF208">
        <v>1</v>
      </c>
      <c r="FG208">
        <v>0</v>
      </c>
      <c r="FH208" t="s">
        <v>219</v>
      </c>
      <c r="FI208" t="s">
        <v>219</v>
      </c>
      <c r="FJ208" t="s">
        <v>219</v>
      </c>
      <c r="FK208" t="s">
        <v>219</v>
      </c>
      <c r="FL208" t="s">
        <v>219</v>
      </c>
      <c r="FM208" t="s">
        <v>219</v>
      </c>
      <c r="FN208">
        <v>0</v>
      </c>
      <c r="FO208">
        <v>1</v>
      </c>
      <c r="FP208">
        <v>0</v>
      </c>
      <c r="FQ208">
        <v>0</v>
      </c>
      <c r="FR208">
        <v>1</v>
      </c>
      <c r="FS208">
        <v>1</v>
      </c>
      <c r="FT208">
        <v>0</v>
      </c>
      <c r="FU208">
        <v>0</v>
      </c>
      <c r="FV208">
        <v>1</v>
      </c>
      <c r="FW208">
        <v>0</v>
      </c>
      <c r="FX208">
        <v>0</v>
      </c>
      <c r="FY208">
        <v>0</v>
      </c>
      <c r="FZ208">
        <v>0</v>
      </c>
      <c r="GA208" t="s">
        <v>219</v>
      </c>
      <c r="GB208" t="s">
        <v>219</v>
      </c>
      <c r="GC208" t="s">
        <v>219</v>
      </c>
      <c r="GD208" t="s">
        <v>219</v>
      </c>
      <c r="GE208" t="s">
        <v>219</v>
      </c>
      <c r="GF208" t="s">
        <v>219</v>
      </c>
      <c r="GG208" t="s">
        <v>219</v>
      </c>
      <c r="GH208" t="s">
        <v>219</v>
      </c>
      <c r="GI208" t="s">
        <v>219</v>
      </c>
      <c r="GJ208" t="s">
        <v>219</v>
      </c>
      <c r="GK208" t="s">
        <v>219</v>
      </c>
      <c r="GL208" t="s">
        <v>219</v>
      </c>
      <c r="GM208" t="s">
        <v>219</v>
      </c>
      <c r="GN208" t="s">
        <v>219</v>
      </c>
      <c r="GO208" t="s">
        <v>219</v>
      </c>
      <c r="GP208" t="s">
        <v>219</v>
      </c>
      <c r="GQ208" t="s">
        <v>219</v>
      </c>
      <c r="GR208" t="s">
        <v>219</v>
      </c>
      <c r="GS208" t="s">
        <v>219</v>
      </c>
      <c r="GT208" t="s">
        <v>219</v>
      </c>
      <c r="GU208" t="s">
        <v>219</v>
      </c>
      <c r="GV208" t="s">
        <v>219</v>
      </c>
      <c r="GW208" t="s">
        <v>219</v>
      </c>
      <c r="GX208" t="s">
        <v>219</v>
      </c>
      <c r="GY208" t="s">
        <v>219</v>
      </c>
      <c r="GZ208" t="s">
        <v>219</v>
      </c>
      <c r="HA208" t="s">
        <v>219</v>
      </c>
      <c r="HB208" t="s">
        <v>219</v>
      </c>
      <c r="HC208" t="s">
        <v>219</v>
      </c>
      <c r="HD208" t="s">
        <v>219</v>
      </c>
      <c r="HE208" t="s">
        <v>219</v>
      </c>
      <c r="HF208" t="s">
        <v>219</v>
      </c>
      <c r="HG208" t="s">
        <v>219</v>
      </c>
      <c r="HH208" t="s">
        <v>219</v>
      </c>
      <c r="HI208" t="s">
        <v>219</v>
      </c>
      <c r="HJ208">
        <v>0</v>
      </c>
    </row>
    <row r="209" spans="1:218">
      <c r="A209" t="s">
        <v>261</v>
      </c>
      <c r="B209" s="1">
        <v>44532</v>
      </c>
      <c r="C209" s="1">
        <v>44561</v>
      </c>
      <c r="D209">
        <v>0</v>
      </c>
      <c r="E209">
        <v>1</v>
      </c>
      <c r="F209">
        <v>1</v>
      </c>
      <c r="G209">
        <v>1</v>
      </c>
      <c r="H209">
        <v>1</v>
      </c>
      <c r="I209">
        <v>0</v>
      </c>
      <c r="J209">
        <v>1</v>
      </c>
      <c r="K209">
        <v>0</v>
      </c>
      <c r="L209">
        <v>0</v>
      </c>
      <c r="M209">
        <v>1</v>
      </c>
      <c r="N209">
        <v>1</v>
      </c>
      <c r="O209">
        <v>1</v>
      </c>
      <c r="P209">
        <v>1</v>
      </c>
      <c r="Q209">
        <v>1</v>
      </c>
      <c r="R209">
        <v>1</v>
      </c>
      <c r="S209">
        <v>0</v>
      </c>
      <c r="T209">
        <v>0</v>
      </c>
      <c r="U209" t="s">
        <v>219</v>
      </c>
      <c r="V209" t="s">
        <v>219</v>
      </c>
      <c r="W209" t="s">
        <v>219</v>
      </c>
      <c r="X209" t="s">
        <v>219</v>
      </c>
      <c r="Y209" t="s">
        <v>219</v>
      </c>
      <c r="Z209" t="s">
        <v>219</v>
      </c>
      <c r="AA209" t="s">
        <v>219</v>
      </c>
      <c r="AB209">
        <v>0</v>
      </c>
      <c r="AC209">
        <v>1</v>
      </c>
      <c r="AD209">
        <v>1</v>
      </c>
      <c r="AE209">
        <v>0</v>
      </c>
      <c r="AF209">
        <v>1</v>
      </c>
      <c r="AG209">
        <v>1</v>
      </c>
      <c r="AH209">
        <v>1</v>
      </c>
      <c r="AI209">
        <v>0</v>
      </c>
      <c r="AJ209">
        <v>1</v>
      </c>
      <c r="AK209">
        <v>0</v>
      </c>
      <c r="AL209">
        <v>1</v>
      </c>
      <c r="AM209">
        <v>1</v>
      </c>
      <c r="AN209">
        <v>1</v>
      </c>
      <c r="AO209">
        <v>0</v>
      </c>
      <c r="AP209">
        <v>1</v>
      </c>
      <c r="AQ209">
        <v>0</v>
      </c>
      <c r="AR209">
        <v>0</v>
      </c>
      <c r="AS209">
        <v>1</v>
      </c>
      <c r="AT209">
        <v>0</v>
      </c>
      <c r="AU209">
        <v>1</v>
      </c>
      <c r="AV209">
        <v>1</v>
      </c>
      <c r="AW209">
        <v>0</v>
      </c>
      <c r="AX209">
        <v>1</v>
      </c>
      <c r="AY209">
        <v>0</v>
      </c>
      <c r="AZ209">
        <v>1</v>
      </c>
      <c r="BA209">
        <v>0</v>
      </c>
      <c r="BB209">
        <v>0</v>
      </c>
      <c r="BC209">
        <v>0</v>
      </c>
      <c r="BD209">
        <v>1</v>
      </c>
      <c r="BE209">
        <v>1</v>
      </c>
      <c r="BF209">
        <v>0</v>
      </c>
      <c r="BG209">
        <v>0</v>
      </c>
      <c r="BH209">
        <v>0</v>
      </c>
      <c r="BI209">
        <v>1</v>
      </c>
      <c r="BJ209">
        <v>0</v>
      </c>
      <c r="BK209">
        <v>0</v>
      </c>
      <c r="BL209">
        <v>1</v>
      </c>
      <c r="BM209">
        <v>1</v>
      </c>
      <c r="BN209">
        <v>1</v>
      </c>
      <c r="BO209">
        <v>1</v>
      </c>
      <c r="BP209">
        <v>0</v>
      </c>
      <c r="BQ209">
        <v>1</v>
      </c>
      <c r="BR209">
        <v>1</v>
      </c>
      <c r="BS209">
        <v>0</v>
      </c>
      <c r="BT209">
        <v>0</v>
      </c>
      <c r="BU209">
        <v>0</v>
      </c>
      <c r="BV209">
        <v>0</v>
      </c>
      <c r="BW209">
        <v>0</v>
      </c>
      <c r="BX209">
        <v>0</v>
      </c>
      <c r="BY209">
        <v>0</v>
      </c>
      <c r="BZ209">
        <v>0</v>
      </c>
      <c r="CA209">
        <v>0</v>
      </c>
      <c r="CB209">
        <v>0</v>
      </c>
      <c r="CC209">
        <v>0</v>
      </c>
      <c r="CD209">
        <v>1</v>
      </c>
      <c r="CE209">
        <v>0</v>
      </c>
      <c r="CF209">
        <v>0</v>
      </c>
      <c r="CG209">
        <v>0</v>
      </c>
      <c r="CH209">
        <v>1</v>
      </c>
      <c r="CI209">
        <v>1</v>
      </c>
      <c r="CJ209" t="s">
        <v>219</v>
      </c>
      <c r="CK209" t="s">
        <v>219</v>
      </c>
      <c r="CL209" t="s">
        <v>219</v>
      </c>
      <c r="CM209" t="s">
        <v>219</v>
      </c>
      <c r="CN209" t="s">
        <v>219</v>
      </c>
      <c r="CO209" t="s">
        <v>219</v>
      </c>
      <c r="CP209" t="s">
        <v>219</v>
      </c>
      <c r="CQ209" t="s">
        <v>219</v>
      </c>
      <c r="CR209" t="s">
        <v>219</v>
      </c>
      <c r="CS209" t="s">
        <v>219</v>
      </c>
      <c r="CT209" t="s">
        <v>219</v>
      </c>
      <c r="CU209" t="s">
        <v>219</v>
      </c>
      <c r="CV209" t="s">
        <v>219</v>
      </c>
      <c r="CW209" t="s">
        <v>219</v>
      </c>
      <c r="CX209" t="s">
        <v>219</v>
      </c>
      <c r="CY209">
        <v>0</v>
      </c>
      <c r="CZ209">
        <v>0</v>
      </c>
      <c r="DA209" t="s">
        <v>219</v>
      </c>
      <c r="DB209" t="s">
        <v>219</v>
      </c>
      <c r="DC209" t="s">
        <v>219</v>
      </c>
      <c r="DD209" t="s">
        <v>219</v>
      </c>
      <c r="DE209" t="s">
        <v>219</v>
      </c>
      <c r="DF209" t="s">
        <v>219</v>
      </c>
      <c r="DG209" t="s">
        <v>219</v>
      </c>
      <c r="DH209">
        <v>1</v>
      </c>
      <c r="DI209">
        <v>0</v>
      </c>
      <c r="DJ209" t="s">
        <v>219</v>
      </c>
      <c r="DK209" t="s">
        <v>219</v>
      </c>
      <c r="DL209" t="s">
        <v>219</v>
      </c>
      <c r="DM209" t="s">
        <v>219</v>
      </c>
      <c r="DN209" t="s">
        <v>219</v>
      </c>
      <c r="DO209" t="s">
        <v>219</v>
      </c>
      <c r="DP209" t="s">
        <v>219</v>
      </c>
      <c r="DQ209" t="s">
        <v>219</v>
      </c>
      <c r="DR209" t="s">
        <v>219</v>
      </c>
      <c r="DS209">
        <v>0</v>
      </c>
      <c r="DT209">
        <v>1</v>
      </c>
      <c r="DU209">
        <v>1</v>
      </c>
      <c r="DV209">
        <v>1</v>
      </c>
      <c r="DW209">
        <v>1</v>
      </c>
      <c r="DX209">
        <v>0</v>
      </c>
      <c r="DY209">
        <v>0</v>
      </c>
      <c r="DZ209">
        <v>1</v>
      </c>
      <c r="EA209">
        <v>0</v>
      </c>
      <c r="EB209">
        <v>0</v>
      </c>
      <c r="EC209">
        <v>1</v>
      </c>
      <c r="ED209">
        <v>0</v>
      </c>
      <c r="EE209" t="s">
        <v>219</v>
      </c>
      <c r="EF209" t="s">
        <v>219</v>
      </c>
      <c r="EG209" t="s">
        <v>219</v>
      </c>
      <c r="EH209" t="s">
        <v>219</v>
      </c>
      <c r="EI209" t="s">
        <v>219</v>
      </c>
      <c r="EJ209">
        <v>0</v>
      </c>
      <c r="EK209" t="s">
        <v>219</v>
      </c>
      <c r="EL209" t="s">
        <v>219</v>
      </c>
      <c r="EM209" t="s">
        <v>219</v>
      </c>
      <c r="EN209" t="s">
        <v>219</v>
      </c>
      <c r="EO209" t="s">
        <v>219</v>
      </c>
      <c r="EP209">
        <v>1</v>
      </c>
      <c r="EQ209">
        <v>1</v>
      </c>
      <c r="ER209">
        <v>1</v>
      </c>
      <c r="ES209">
        <v>1</v>
      </c>
      <c r="ET209">
        <v>1</v>
      </c>
      <c r="EU209">
        <v>1</v>
      </c>
      <c r="EV209">
        <v>1</v>
      </c>
      <c r="EW209">
        <v>1</v>
      </c>
      <c r="EX209">
        <v>1</v>
      </c>
      <c r="EY209">
        <v>1</v>
      </c>
      <c r="EZ209">
        <v>0</v>
      </c>
      <c r="FA209">
        <v>0</v>
      </c>
      <c r="FB209">
        <v>0</v>
      </c>
      <c r="FC209">
        <v>1</v>
      </c>
      <c r="FD209">
        <v>1</v>
      </c>
      <c r="FE209">
        <v>1</v>
      </c>
      <c r="FF209">
        <v>1</v>
      </c>
      <c r="FG209">
        <v>1</v>
      </c>
      <c r="FH209">
        <v>0</v>
      </c>
      <c r="FI209">
        <v>1</v>
      </c>
      <c r="FJ209">
        <v>0</v>
      </c>
      <c r="FK209">
        <v>0</v>
      </c>
      <c r="FL209">
        <v>0</v>
      </c>
      <c r="FM209">
        <v>0</v>
      </c>
      <c r="FN209">
        <v>0</v>
      </c>
      <c r="FO209">
        <v>1</v>
      </c>
      <c r="FP209">
        <v>0</v>
      </c>
      <c r="FQ209">
        <v>0</v>
      </c>
      <c r="FR209">
        <v>1</v>
      </c>
      <c r="FS209">
        <v>1</v>
      </c>
      <c r="FT209">
        <v>0</v>
      </c>
      <c r="FU209">
        <v>0</v>
      </c>
      <c r="FV209">
        <v>1</v>
      </c>
      <c r="FW209">
        <v>0</v>
      </c>
      <c r="FX209">
        <v>0</v>
      </c>
      <c r="FY209">
        <v>0</v>
      </c>
      <c r="FZ209">
        <v>1</v>
      </c>
      <c r="GA209">
        <v>1</v>
      </c>
      <c r="GB209">
        <v>0</v>
      </c>
      <c r="GC209">
        <v>1</v>
      </c>
      <c r="GD209">
        <v>0</v>
      </c>
      <c r="GE209">
        <v>0</v>
      </c>
      <c r="GF209">
        <v>0</v>
      </c>
      <c r="GG209">
        <v>0</v>
      </c>
      <c r="GH209">
        <v>1</v>
      </c>
      <c r="GI209">
        <v>1</v>
      </c>
      <c r="GJ209">
        <v>1</v>
      </c>
      <c r="GK209">
        <v>0</v>
      </c>
      <c r="GL209">
        <v>1</v>
      </c>
      <c r="GM209">
        <v>1</v>
      </c>
      <c r="GN209">
        <v>0</v>
      </c>
      <c r="GO209">
        <v>1</v>
      </c>
      <c r="GP209">
        <v>1</v>
      </c>
      <c r="GQ209">
        <v>0</v>
      </c>
      <c r="GR209">
        <v>0</v>
      </c>
      <c r="GS209" t="s">
        <v>219</v>
      </c>
      <c r="GT209" t="s">
        <v>219</v>
      </c>
      <c r="GU209" t="s">
        <v>219</v>
      </c>
      <c r="GV209" t="s">
        <v>219</v>
      </c>
      <c r="GW209" t="s">
        <v>219</v>
      </c>
      <c r="GX209" t="s">
        <v>219</v>
      </c>
      <c r="GY209" t="s">
        <v>219</v>
      </c>
      <c r="GZ209" t="s">
        <v>219</v>
      </c>
      <c r="HA209">
        <v>1</v>
      </c>
      <c r="HB209">
        <v>1</v>
      </c>
      <c r="HC209">
        <v>0</v>
      </c>
      <c r="HD209">
        <v>0</v>
      </c>
      <c r="HE209">
        <v>1</v>
      </c>
      <c r="HF209">
        <v>1</v>
      </c>
      <c r="HG209">
        <v>1</v>
      </c>
      <c r="HH209">
        <v>0</v>
      </c>
      <c r="HI209">
        <v>0</v>
      </c>
      <c r="HJ209">
        <v>0</v>
      </c>
    </row>
    <row r="210" spans="1:218">
      <c r="A210" t="s">
        <v>261</v>
      </c>
      <c r="B210" s="1">
        <v>44562</v>
      </c>
      <c r="C210" s="1">
        <v>44578</v>
      </c>
      <c r="D210">
        <v>0</v>
      </c>
      <c r="E210">
        <v>1</v>
      </c>
      <c r="F210">
        <v>1</v>
      </c>
      <c r="G210">
        <v>1</v>
      </c>
      <c r="H210">
        <v>1</v>
      </c>
      <c r="I210">
        <v>0</v>
      </c>
      <c r="J210">
        <v>1</v>
      </c>
      <c r="K210">
        <v>0</v>
      </c>
      <c r="L210">
        <v>0</v>
      </c>
      <c r="M210">
        <v>1</v>
      </c>
      <c r="N210">
        <v>1</v>
      </c>
      <c r="O210">
        <v>1</v>
      </c>
      <c r="P210">
        <v>1</v>
      </c>
      <c r="Q210">
        <v>1</v>
      </c>
      <c r="R210">
        <v>1</v>
      </c>
      <c r="S210">
        <v>0</v>
      </c>
      <c r="T210">
        <v>0</v>
      </c>
      <c r="U210" t="s">
        <v>219</v>
      </c>
      <c r="V210" t="s">
        <v>219</v>
      </c>
      <c r="W210" t="s">
        <v>219</v>
      </c>
      <c r="X210" t="s">
        <v>219</v>
      </c>
      <c r="Y210" t="s">
        <v>219</v>
      </c>
      <c r="Z210" t="s">
        <v>219</v>
      </c>
      <c r="AA210" t="s">
        <v>219</v>
      </c>
      <c r="AB210">
        <v>0</v>
      </c>
      <c r="AC210">
        <v>1</v>
      </c>
      <c r="AD210">
        <v>1</v>
      </c>
      <c r="AE210">
        <v>0</v>
      </c>
      <c r="AF210">
        <v>1</v>
      </c>
      <c r="AG210">
        <v>1</v>
      </c>
      <c r="AH210">
        <v>1</v>
      </c>
      <c r="AI210">
        <v>0</v>
      </c>
      <c r="AJ210">
        <v>1</v>
      </c>
      <c r="AK210">
        <v>0</v>
      </c>
      <c r="AL210">
        <v>1</v>
      </c>
      <c r="AM210">
        <v>1</v>
      </c>
      <c r="AN210">
        <v>1</v>
      </c>
      <c r="AO210">
        <v>0</v>
      </c>
      <c r="AP210">
        <v>1</v>
      </c>
      <c r="AQ210">
        <v>0</v>
      </c>
      <c r="AR210">
        <v>0</v>
      </c>
      <c r="AS210">
        <v>1</v>
      </c>
      <c r="AT210">
        <v>0</v>
      </c>
      <c r="AU210">
        <v>1</v>
      </c>
      <c r="AV210">
        <v>1</v>
      </c>
      <c r="AW210">
        <v>0</v>
      </c>
      <c r="AX210">
        <v>1</v>
      </c>
      <c r="AY210">
        <v>0</v>
      </c>
      <c r="AZ210">
        <v>1</v>
      </c>
      <c r="BA210">
        <v>0</v>
      </c>
      <c r="BB210">
        <v>0</v>
      </c>
      <c r="BC210">
        <v>0</v>
      </c>
      <c r="BD210">
        <v>1</v>
      </c>
      <c r="BE210">
        <v>1</v>
      </c>
      <c r="BF210">
        <v>0</v>
      </c>
      <c r="BG210">
        <v>0</v>
      </c>
      <c r="BH210">
        <v>0</v>
      </c>
      <c r="BI210">
        <v>1</v>
      </c>
      <c r="BJ210">
        <v>0</v>
      </c>
      <c r="BK210">
        <v>0</v>
      </c>
      <c r="BL210">
        <v>1</v>
      </c>
      <c r="BM210">
        <v>1</v>
      </c>
      <c r="BN210">
        <v>1</v>
      </c>
      <c r="BO210">
        <v>1</v>
      </c>
      <c r="BP210">
        <v>0</v>
      </c>
      <c r="BQ210">
        <v>1</v>
      </c>
      <c r="BR210">
        <v>1</v>
      </c>
      <c r="BS210">
        <v>0</v>
      </c>
      <c r="BT210">
        <v>0</v>
      </c>
      <c r="BU210">
        <v>0</v>
      </c>
      <c r="BV210">
        <v>0</v>
      </c>
      <c r="BW210">
        <v>0</v>
      </c>
      <c r="BX210">
        <v>0</v>
      </c>
      <c r="BY210">
        <v>0</v>
      </c>
      <c r="BZ210">
        <v>0</v>
      </c>
      <c r="CA210">
        <v>0</v>
      </c>
      <c r="CB210">
        <v>0</v>
      </c>
      <c r="CC210">
        <v>0</v>
      </c>
      <c r="CD210">
        <v>1</v>
      </c>
      <c r="CE210">
        <v>0</v>
      </c>
      <c r="CF210">
        <v>0</v>
      </c>
      <c r="CG210">
        <v>0</v>
      </c>
      <c r="CH210">
        <v>1</v>
      </c>
      <c r="CI210">
        <v>1</v>
      </c>
      <c r="CJ210" t="s">
        <v>219</v>
      </c>
      <c r="CK210" t="s">
        <v>219</v>
      </c>
      <c r="CL210" t="s">
        <v>219</v>
      </c>
      <c r="CM210" t="s">
        <v>219</v>
      </c>
      <c r="CN210" t="s">
        <v>219</v>
      </c>
      <c r="CO210" t="s">
        <v>219</v>
      </c>
      <c r="CP210" t="s">
        <v>219</v>
      </c>
      <c r="CQ210" t="s">
        <v>219</v>
      </c>
      <c r="CR210" t="s">
        <v>219</v>
      </c>
      <c r="CS210" t="s">
        <v>219</v>
      </c>
      <c r="CT210" t="s">
        <v>219</v>
      </c>
      <c r="CU210" t="s">
        <v>219</v>
      </c>
      <c r="CV210" t="s">
        <v>219</v>
      </c>
      <c r="CW210" t="s">
        <v>219</v>
      </c>
      <c r="CX210" t="s">
        <v>219</v>
      </c>
      <c r="CY210">
        <v>0</v>
      </c>
      <c r="CZ210">
        <v>0</v>
      </c>
      <c r="DA210" t="s">
        <v>219</v>
      </c>
      <c r="DB210" t="s">
        <v>219</v>
      </c>
      <c r="DC210" t="s">
        <v>219</v>
      </c>
      <c r="DD210" t="s">
        <v>219</v>
      </c>
      <c r="DE210" t="s">
        <v>219</v>
      </c>
      <c r="DF210" t="s">
        <v>219</v>
      </c>
      <c r="DG210" t="s">
        <v>219</v>
      </c>
      <c r="DH210">
        <v>1</v>
      </c>
      <c r="DI210">
        <v>0</v>
      </c>
      <c r="DJ210" t="s">
        <v>219</v>
      </c>
      <c r="DK210" t="s">
        <v>219</v>
      </c>
      <c r="DL210" t="s">
        <v>219</v>
      </c>
      <c r="DM210" t="s">
        <v>219</v>
      </c>
      <c r="DN210" t="s">
        <v>219</v>
      </c>
      <c r="DO210" t="s">
        <v>219</v>
      </c>
      <c r="DP210" t="s">
        <v>219</v>
      </c>
      <c r="DQ210" t="s">
        <v>219</v>
      </c>
      <c r="DR210" t="s">
        <v>219</v>
      </c>
      <c r="DS210">
        <v>1</v>
      </c>
      <c r="DT210">
        <v>1</v>
      </c>
      <c r="DU210">
        <v>1</v>
      </c>
      <c r="DV210">
        <v>1</v>
      </c>
      <c r="DW210">
        <v>1</v>
      </c>
      <c r="DX210">
        <v>0</v>
      </c>
      <c r="DY210">
        <v>0</v>
      </c>
      <c r="DZ210">
        <v>1</v>
      </c>
      <c r="EA210">
        <v>0</v>
      </c>
      <c r="EB210">
        <v>0</v>
      </c>
      <c r="EC210">
        <v>1</v>
      </c>
      <c r="ED210">
        <v>0</v>
      </c>
      <c r="EE210" t="s">
        <v>219</v>
      </c>
      <c r="EF210" t="s">
        <v>219</v>
      </c>
      <c r="EG210" t="s">
        <v>219</v>
      </c>
      <c r="EH210" t="s">
        <v>219</v>
      </c>
      <c r="EI210" t="s">
        <v>219</v>
      </c>
      <c r="EJ210">
        <v>0</v>
      </c>
      <c r="EK210" t="s">
        <v>219</v>
      </c>
      <c r="EL210" t="s">
        <v>219</v>
      </c>
      <c r="EM210" t="s">
        <v>219</v>
      </c>
      <c r="EN210" t="s">
        <v>219</v>
      </c>
      <c r="EO210" t="s">
        <v>219</v>
      </c>
      <c r="EP210">
        <v>1</v>
      </c>
      <c r="EQ210">
        <v>1</v>
      </c>
      <c r="ER210">
        <v>1</v>
      </c>
      <c r="ES210">
        <v>1</v>
      </c>
      <c r="ET210">
        <v>1</v>
      </c>
      <c r="EU210">
        <v>1</v>
      </c>
      <c r="EV210">
        <v>1</v>
      </c>
      <c r="EW210">
        <v>1</v>
      </c>
      <c r="EX210">
        <v>1</v>
      </c>
      <c r="EY210">
        <v>1</v>
      </c>
      <c r="EZ210">
        <v>0</v>
      </c>
      <c r="FA210">
        <v>0</v>
      </c>
      <c r="FB210">
        <v>0</v>
      </c>
      <c r="FC210">
        <v>1</v>
      </c>
      <c r="FD210">
        <v>1</v>
      </c>
      <c r="FE210">
        <v>1</v>
      </c>
      <c r="FF210">
        <v>1</v>
      </c>
      <c r="FG210">
        <v>1</v>
      </c>
      <c r="FH210">
        <v>0</v>
      </c>
      <c r="FI210">
        <v>1</v>
      </c>
      <c r="FJ210">
        <v>0</v>
      </c>
      <c r="FK210">
        <v>0</v>
      </c>
      <c r="FL210">
        <v>0</v>
      </c>
      <c r="FM210">
        <v>0</v>
      </c>
      <c r="FN210">
        <v>0</v>
      </c>
      <c r="FO210">
        <v>1</v>
      </c>
      <c r="FP210">
        <v>0</v>
      </c>
      <c r="FQ210">
        <v>1</v>
      </c>
      <c r="FR210">
        <v>1</v>
      </c>
      <c r="FS210">
        <v>1</v>
      </c>
      <c r="FT210">
        <v>0</v>
      </c>
      <c r="FU210">
        <v>0</v>
      </c>
      <c r="FV210">
        <v>1</v>
      </c>
      <c r="FW210">
        <v>0</v>
      </c>
      <c r="FX210">
        <v>0</v>
      </c>
      <c r="FY210">
        <v>0</v>
      </c>
      <c r="FZ210">
        <v>1</v>
      </c>
      <c r="GA210">
        <v>1</v>
      </c>
      <c r="GB210">
        <v>0</v>
      </c>
      <c r="GC210">
        <v>1</v>
      </c>
      <c r="GD210">
        <v>0</v>
      </c>
      <c r="GE210">
        <v>0</v>
      </c>
      <c r="GF210">
        <v>0</v>
      </c>
      <c r="GG210">
        <v>0</v>
      </c>
      <c r="GH210">
        <v>1</v>
      </c>
      <c r="GI210">
        <v>1</v>
      </c>
      <c r="GJ210">
        <v>1</v>
      </c>
      <c r="GK210">
        <v>0</v>
      </c>
      <c r="GL210">
        <v>1</v>
      </c>
      <c r="GM210">
        <v>1</v>
      </c>
      <c r="GN210">
        <v>0</v>
      </c>
      <c r="GO210">
        <v>1</v>
      </c>
      <c r="GP210">
        <v>1</v>
      </c>
      <c r="GQ210">
        <v>0</v>
      </c>
      <c r="GR210">
        <v>0</v>
      </c>
      <c r="GS210" t="s">
        <v>219</v>
      </c>
      <c r="GT210" t="s">
        <v>219</v>
      </c>
      <c r="GU210" t="s">
        <v>219</v>
      </c>
      <c r="GV210" t="s">
        <v>219</v>
      </c>
      <c r="GW210" t="s">
        <v>219</v>
      </c>
      <c r="GX210" t="s">
        <v>219</v>
      </c>
      <c r="GY210" t="s">
        <v>219</v>
      </c>
      <c r="GZ210" t="s">
        <v>219</v>
      </c>
      <c r="HA210">
        <v>1</v>
      </c>
      <c r="HB210">
        <v>1</v>
      </c>
      <c r="HC210">
        <v>0</v>
      </c>
      <c r="HD210">
        <v>0</v>
      </c>
      <c r="HE210">
        <v>1</v>
      </c>
      <c r="HF210">
        <v>1</v>
      </c>
      <c r="HG210">
        <v>1</v>
      </c>
      <c r="HH210">
        <v>0</v>
      </c>
      <c r="HI210">
        <v>0</v>
      </c>
      <c r="HJ210">
        <v>0</v>
      </c>
    </row>
    <row r="211" spans="1:218">
      <c r="A211" t="s">
        <v>261</v>
      </c>
      <c r="B211" s="1">
        <v>44579</v>
      </c>
      <c r="C211" s="1">
        <v>44866</v>
      </c>
      <c r="D211">
        <v>0</v>
      </c>
      <c r="E211">
        <v>1</v>
      </c>
      <c r="F211">
        <v>1</v>
      </c>
      <c r="G211">
        <v>1</v>
      </c>
      <c r="H211">
        <v>1</v>
      </c>
      <c r="I211">
        <v>0</v>
      </c>
      <c r="J211">
        <v>1</v>
      </c>
      <c r="K211">
        <v>0</v>
      </c>
      <c r="L211">
        <v>0</v>
      </c>
      <c r="M211">
        <v>1</v>
      </c>
      <c r="N211">
        <v>1</v>
      </c>
      <c r="O211">
        <v>1</v>
      </c>
      <c r="P211">
        <v>1</v>
      </c>
      <c r="Q211">
        <v>1</v>
      </c>
      <c r="R211">
        <v>1</v>
      </c>
      <c r="S211">
        <v>0</v>
      </c>
      <c r="T211">
        <v>0</v>
      </c>
      <c r="U211" t="s">
        <v>219</v>
      </c>
      <c r="V211" t="s">
        <v>219</v>
      </c>
      <c r="W211" t="s">
        <v>219</v>
      </c>
      <c r="X211" t="s">
        <v>219</v>
      </c>
      <c r="Y211" t="s">
        <v>219</v>
      </c>
      <c r="Z211" t="s">
        <v>219</v>
      </c>
      <c r="AA211" t="s">
        <v>219</v>
      </c>
      <c r="AB211">
        <v>0</v>
      </c>
      <c r="AC211">
        <v>1</v>
      </c>
      <c r="AD211">
        <v>1</v>
      </c>
      <c r="AE211">
        <v>0</v>
      </c>
      <c r="AF211">
        <v>1</v>
      </c>
      <c r="AG211">
        <v>1</v>
      </c>
      <c r="AH211">
        <v>1</v>
      </c>
      <c r="AI211">
        <v>0</v>
      </c>
      <c r="AJ211">
        <v>1</v>
      </c>
      <c r="AK211">
        <v>0</v>
      </c>
      <c r="AL211">
        <v>1</v>
      </c>
      <c r="AM211">
        <v>1</v>
      </c>
      <c r="AN211">
        <v>1</v>
      </c>
      <c r="AO211">
        <v>0</v>
      </c>
      <c r="AP211">
        <v>1</v>
      </c>
      <c r="AQ211">
        <v>0</v>
      </c>
      <c r="AR211">
        <v>0</v>
      </c>
      <c r="AS211">
        <v>1</v>
      </c>
      <c r="AT211">
        <v>0</v>
      </c>
      <c r="AU211">
        <v>1</v>
      </c>
      <c r="AV211">
        <v>1</v>
      </c>
      <c r="AW211">
        <v>0</v>
      </c>
      <c r="AX211">
        <v>1</v>
      </c>
      <c r="AY211">
        <v>0</v>
      </c>
      <c r="AZ211">
        <v>1</v>
      </c>
      <c r="BA211">
        <v>0</v>
      </c>
      <c r="BB211">
        <v>0</v>
      </c>
      <c r="BC211">
        <v>0</v>
      </c>
      <c r="BD211">
        <v>1</v>
      </c>
      <c r="BE211">
        <v>1</v>
      </c>
      <c r="BF211">
        <v>0</v>
      </c>
      <c r="BG211">
        <v>0</v>
      </c>
      <c r="BH211">
        <v>0</v>
      </c>
      <c r="BI211">
        <v>1</v>
      </c>
      <c r="BJ211">
        <v>0</v>
      </c>
      <c r="BK211">
        <v>0</v>
      </c>
      <c r="BL211">
        <v>1</v>
      </c>
      <c r="BM211">
        <v>1</v>
      </c>
      <c r="BN211">
        <v>1</v>
      </c>
      <c r="BO211">
        <v>1</v>
      </c>
      <c r="BP211">
        <v>0</v>
      </c>
      <c r="BQ211">
        <v>1</v>
      </c>
      <c r="BR211">
        <v>1</v>
      </c>
      <c r="BS211">
        <v>0</v>
      </c>
      <c r="BT211">
        <v>0</v>
      </c>
      <c r="BU211">
        <v>0</v>
      </c>
      <c r="BV211">
        <v>0</v>
      </c>
      <c r="BW211">
        <v>0</v>
      </c>
      <c r="BX211">
        <v>0</v>
      </c>
      <c r="BY211">
        <v>0</v>
      </c>
      <c r="BZ211">
        <v>0</v>
      </c>
      <c r="CA211">
        <v>0</v>
      </c>
      <c r="CB211">
        <v>0</v>
      </c>
      <c r="CC211">
        <v>0</v>
      </c>
      <c r="CD211">
        <v>1</v>
      </c>
      <c r="CE211">
        <v>0</v>
      </c>
      <c r="CF211">
        <v>0</v>
      </c>
      <c r="CG211">
        <v>0</v>
      </c>
      <c r="CH211">
        <v>1</v>
      </c>
      <c r="CI211">
        <v>1</v>
      </c>
      <c r="CJ211" t="s">
        <v>219</v>
      </c>
      <c r="CK211" t="s">
        <v>219</v>
      </c>
      <c r="CL211" t="s">
        <v>219</v>
      </c>
      <c r="CM211" t="s">
        <v>219</v>
      </c>
      <c r="CN211" t="s">
        <v>219</v>
      </c>
      <c r="CO211" t="s">
        <v>219</v>
      </c>
      <c r="CP211" t="s">
        <v>219</v>
      </c>
      <c r="CQ211" t="s">
        <v>219</v>
      </c>
      <c r="CR211" t="s">
        <v>219</v>
      </c>
      <c r="CS211" t="s">
        <v>219</v>
      </c>
      <c r="CT211" t="s">
        <v>219</v>
      </c>
      <c r="CU211" t="s">
        <v>219</v>
      </c>
      <c r="CV211" t="s">
        <v>219</v>
      </c>
      <c r="CW211" t="s">
        <v>219</v>
      </c>
      <c r="CX211" t="s">
        <v>219</v>
      </c>
      <c r="CY211">
        <v>0</v>
      </c>
      <c r="CZ211">
        <v>0</v>
      </c>
      <c r="DA211" t="s">
        <v>219</v>
      </c>
      <c r="DB211" t="s">
        <v>219</v>
      </c>
      <c r="DC211" t="s">
        <v>219</v>
      </c>
      <c r="DD211" t="s">
        <v>219</v>
      </c>
      <c r="DE211" t="s">
        <v>219</v>
      </c>
      <c r="DF211" t="s">
        <v>219</v>
      </c>
      <c r="DG211" t="s">
        <v>219</v>
      </c>
      <c r="DH211">
        <v>1</v>
      </c>
      <c r="DI211">
        <v>0</v>
      </c>
      <c r="DJ211" t="s">
        <v>219</v>
      </c>
      <c r="DK211" t="s">
        <v>219</v>
      </c>
      <c r="DL211" t="s">
        <v>219</v>
      </c>
      <c r="DM211" t="s">
        <v>219</v>
      </c>
      <c r="DN211" t="s">
        <v>219</v>
      </c>
      <c r="DO211" t="s">
        <v>219</v>
      </c>
      <c r="DP211" t="s">
        <v>219</v>
      </c>
      <c r="DQ211" t="s">
        <v>219</v>
      </c>
      <c r="DR211" t="s">
        <v>219</v>
      </c>
      <c r="DS211">
        <v>1</v>
      </c>
      <c r="DT211">
        <v>1</v>
      </c>
      <c r="DU211">
        <v>1</v>
      </c>
      <c r="DV211">
        <v>1</v>
      </c>
      <c r="DW211">
        <v>1</v>
      </c>
      <c r="DX211">
        <v>0</v>
      </c>
      <c r="DY211">
        <v>0</v>
      </c>
      <c r="DZ211">
        <v>1</v>
      </c>
      <c r="EA211">
        <v>0</v>
      </c>
      <c r="EB211">
        <v>0</v>
      </c>
      <c r="EC211">
        <v>1</v>
      </c>
      <c r="ED211">
        <v>0</v>
      </c>
      <c r="EE211" t="s">
        <v>219</v>
      </c>
      <c r="EF211" t="s">
        <v>219</v>
      </c>
      <c r="EG211" t="s">
        <v>219</v>
      </c>
      <c r="EH211" t="s">
        <v>219</v>
      </c>
      <c r="EI211" t="s">
        <v>219</v>
      </c>
      <c r="EJ211">
        <v>0</v>
      </c>
      <c r="EK211" t="s">
        <v>219</v>
      </c>
      <c r="EL211" t="s">
        <v>219</v>
      </c>
      <c r="EM211" t="s">
        <v>219</v>
      </c>
      <c r="EN211" t="s">
        <v>219</v>
      </c>
      <c r="EO211" t="s">
        <v>219</v>
      </c>
      <c r="EP211">
        <v>1</v>
      </c>
      <c r="EQ211">
        <v>1</v>
      </c>
      <c r="ER211">
        <v>1</v>
      </c>
      <c r="ES211">
        <v>1</v>
      </c>
      <c r="ET211">
        <v>1</v>
      </c>
      <c r="EU211">
        <v>1</v>
      </c>
      <c r="EV211">
        <v>1</v>
      </c>
      <c r="EW211">
        <v>1</v>
      </c>
      <c r="EX211">
        <v>1</v>
      </c>
      <c r="EY211">
        <v>1</v>
      </c>
      <c r="EZ211">
        <v>0</v>
      </c>
      <c r="FA211">
        <v>0</v>
      </c>
      <c r="FB211">
        <v>0</v>
      </c>
      <c r="FC211">
        <v>1</v>
      </c>
      <c r="FD211">
        <v>1</v>
      </c>
      <c r="FE211">
        <v>1</v>
      </c>
      <c r="FF211">
        <v>1</v>
      </c>
      <c r="FG211">
        <v>1</v>
      </c>
      <c r="FH211">
        <v>0</v>
      </c>
      <c r="FI211">
        <v>1</v>
      </c>
      <c r="FJ211">
        <v>0</v>
      </c>
      <c r="FK211">
        <v>0</v>
      </c>
      <c r="FL211">
        <v>1</v>
      </c>
      <c r="FM211">
        <v>0</v>
      </c>
      <c r="FN211">
        <v>0</v>
      </c>
      <c r="FO211">
        <v>1</v>
      </c>
      <c r="FP211">
        <v>0</v>
      </c>
      <c r="FQ211">
        <v>1</v>
      </c>
      <c r="FR211">
        <v>1</v>
      </c>
      <c r="FS211">
        <v>1</v>
      </c>
      <c r="FT211">
        <v>0</v>
      </c>
      <c r="FU211">
        <v>0</v>
      </c>
      <c r="FV211">
        <v>1</v>
      </c>
      <c r="FW211">
        <v>0</v>
      </c>
      <c r="FX211">
        <v>0</v>
      </c>
      <c r="FY211">
        <v>0</v>
      </c>
      <c r="FZ211">
        <v>1</v>
      </c>
      <c r="GA211">
        <v>1</v>
      </c>
      <c r="GB211">
        <v>0</v>
      </c>
      <c r="GC211">
        <v>1</v>
      </c>
      <c r="GD211">
        <v>0</v>
      </c>
      <c r="GE211">
        <v>0</v>
      </c>
      <c r="GF211">
        <v>0</v>
      </c>
      <c r="GG211">
        <v>0</v>
      </c>
      <c r="GH211">
        <v>1</v>
      </c>
      <c r="GI211">
        <v>1</v>
      </c>
      <c r="GJ211">
        <v>1</v>
      </c>
      <c r="GK211">
        <v>0</v>
      </c>
      <c r="GL211">
        <v>1</v>
      </c>
      <c r="GM211">
        <v>1</v>
      </c>
      <c r="GN211">
        <v>0</v>
      </c>
      <c r="GO211">
        <v>1</v>
      </c>
      <c r="GP211">
        <v>1</v>
      </c>
      <c r="GQ211">
        <v>0</v>
      </c>
      <c r="GR211">
        <v>0</v>
      </c>
      <c r="GS211" t="s">
        <v>219</v>
      </c>
      <c r="GT211" t="s">
        <v>219</v>
      </c>
      <c r="GU211" t="s">
        <v>219</v>
      </c>
      <c r="GV211" t="s">
        <v>219</v>
      </c>
      <c r="GW211" t="s">
        <v>219</v>
      </c>
      <c r="GX211" t="s">
        <v>219</v>
      </c>
      <c r="GY211" t="s">
        <v>219</v>
      </c>
      <c r="GZ211" t="s">
        <v>219</v>
      </c>
      <c r="HA211">
        <v>1</v>
      </c>
      <c r="HB211">
        <v>1</v>
      </c>
      <c r="HC211">
        <v>0</v>
      </c>
      <c r="HD211">
        <v>0</v>
      </c>
      <c r="HE211">
        <v>1</v>
      </c>
      <c r="HF211">
        <v>1</v>
      </c>
      <c r="HG211">
        <v>1</v>
      </c>
      <c r="HH211">
        <v>0</v>
      </c>
      <c r="HI211">
        <v>0</v>
      </c>
      <c r="HJ211">
        <v>0</v>
      </c>
    </row>
    <row r="212" spans="1:218">
      <c r="A212" t="s">
        <v>262</v>
      </c>
      <c r="B212" s="1">
        <v>43678</v>
      </c>
      <c r="C212" s="1">
        <v>43962</v>
      </c>
      <c r="D212">
        <v>0</v>
      </c>
      <c r="E212">
        <v>1</v>
      </c>
      <c r="F212">
        <v>0</v>
      </c>
      <c r="G212">
        <v>1</v>
      </c>
      <c r="H212">
        <v>1</v>
      </c>
      <c r="I212">
        <v>1</v>
      </c>
      <c r="J212">
        <v>1</v>
      </c>
      <c r="K212">
        <v>0</v>
      </c>
      <c r="L212">
        <v>0</v>
      </c>
      <c r="M212">
        <v>1</v>
      </c>
      <c r="N212">
        <v>0</v>
      </c>
      <c r="O212">
        <v>1</v>
      </c>
      <c r="P212">
        <v>0</v>
      </c>
      <c r="Q212">
        <v>0</v>
      </c>
      <c r="R212">
        <v>0</v>
      </c>
      <c r="S212">
        <v>0</v>
      </c>
      <c r="T212">
        <v>0</v>
      </c>
      <c r="U212" t="s">
        <v>219</v>
      </c>
      <c r="V212" t="s">
        <v>219</v>
      </c>
      <c r="W212" t="s">
        <v>219</v>
      </c>
      <c r="X212" t="s">
        <v>219</v>
      </c>
      <c r="Y212" t="s">
        <v>219</v>
      </c>
      <c r="Z212" t="s">
        <v>219</v>
      </c>
      <c r="AA212" t="s">
        <v>219</v>
      </c>
      <c r="AB212">
        <v>0</v>
      </c>
      <c r="AC212">
        <v>1</v>
      </c>
      <c r="AD212">
        <v>1</v>
      </c>
      <c r="AE212">
        <v>1</v>
      </c>
      <c r="AF212">
        <v>0</v>
      </c>
      <c r="AG212">
        <v>1</v>
      </c>
      <c r="AH212">
        <v>0</v>
      </c>
      <c r="AI212">
        <v>1</v>
      </c>
      <c r="AJ212">
        <v>1</v>
      </c>
      <c r="AK212">
        <v>0</v>
      </c>
      <c r="AL212">
        <v>0</v>
      </c>
      <c r="AM212">
        <v>1</v>
      </c>
      <c r="AN212">
        <v>1</v>
      </c>
      <c r="AO212">
        <v>0</v>
      </c>
      <c r="AP212">
        <v>0</v>
      </c>
      <c r="AQ212">
        <v>0</v>
      </c>
      <c r="AR212">
        <v>0</v>
      </c>
      <c r="AS212">
        <v>0</v>
      </c>
      <c r="AT212">
        <v>1</v>
      </c>
      <c r="AU212">
        <v>0</v>
      </c>
      <c r="AV212" t="s">
        <v>219</v>
      </c>
      <c r="AW212" t="s">
        <v>219</v>
      </c>
      <c r="AX212">
        <v>0</v>
      </c>
      <c r="AY212" t="s">
        <v>219</v>
      </c>
      <c r="AZ212" t="s">
        <v>219</v>
      </c>
      <c r="BA212" t="s">
        <v>219</v>
      </c>
      <c r="BB212" t="s">
        <v>219</v>
      </c>
      <c r="BC212" t="s">
        <v>219</v>
      </c>
      <c r="BD212" t="s">
        <v>219</v>
      </c>
      <c r="BE212" t="s">
        <v>219</v>
      </c>
      <c r="BF212" t="s">
        <v>219</v>
      </c>
      <c r="BG212" t="s">
        <v>219</v>
      </c>
      <c r="BH212">
        <v>0</v>
      </c>
      <c r="BI212">
        <v>0</v>
      </c>
      <c r="BJ212" t="s">
        <v>219</v>
      </c>
      <c r="BK212" t="s">
        <v>219</v>
      </c>
      <c r="BL212" t="s">
        <v>219</v>
      </c>
      <c r="BM212" t="s">
        <v>219</v>
      </c>
      <c r="BN212" t="s">
        <v>219</v>
      </c>
      <c r="BO212" t="s">
        <v>219</v>
      </c>
      <c r="BP212">
        <v>0</v>
      </c>
      <c r="BQ212">
        <v>1</v>
      </c>
      <c r="BR212">
        <v>0</v>
      </c>
      <c r="BS212" t="s">
        <v>219</v>
      </c>
      <c r="BT212" t="s">
        <v>219</v>
      </c>
      <c r="BU212" t="s">
        <v>219</v>
      </c>
      <c r="BV212" t="s">
        <v>219</v>
      </c>
      <c r="BW212" t="s">
        <v>219</v>
      </c>
      <c r="BX212" t="s">
        <v>219</v>
      </c>
      <c r="BY212" t="s">
        <v>219</v>
      </c>
      <c r="BZ212" t="s">
        <v>219</v>
      </c>
      <c r="CA212" t="s">
        <v>219</v>
      </c>
      <c r="CB212" t="s">
        <v>219</v>
      </c>
      <c r="CC212" t="s">
        <v>219</v>
      </c>
      <c r="CD212" t="s">
        <v>219</v>
      </c>
      <c r="CE212" t="s">
        <v>219</v>
      </c>
      <c r="CF212" t="s">
        <v>219</v>
      </c>
      <c r="CG212" t="s">
        <v>219</v>
      </c>
      <c r="CH212" t="s">
        <v>219</v>
      </c>
      <c r="CI212">
        <v>0</v>
      </c>
      <c r="CJ212">
        <v>0</v>
      </c>
      <c r="CK212">
        <v>1</v>
      </c>
      <c r="CL212">
        <v>0</v>
      </c>
      <c r="CM212">
        <v>0</v>
      </c>
      <c r="CN212">
        <v>0</v>
      </c>
      <c r="CO212">
        <v>0</v>
      </c>
      <c r="CP212">
        <v>0</v>
      </c>
      <c r="CQ212">
        <v>0</v>
      </c>
      <c r="CR212">
        <v>0</v>
      </c>
      <c r="CS212">
        <v>0</v>
      </c>
      <c r="CT212">
        <v>0</v>
      </c>
      <c r="CU212">
        <v>0</v>
      </c>
      <c r="CV212">
        <v>0</v>
      </c>
      <c r="CW212">
        <v>0</v>
      </c>
      <c r="CX212">
        <v>0</v>
      </c>
      <c r="CY212">
        <v>0</v>
      </c>
      <c r="CZ212">
        <v>1</v>
      </c>
      <c r="DA212">
        <v>1</v>
      </c>
      <c r="DB212">
        <v>1</v>
      </c>
      <c r="DC212">
        <v>0</v>
      </c>
      <c r="DD212" t="s">
        <v>219</v>
      </c>
      <c r="DE212" t="s">
        <v>219</v>
      </c>
      <c r="DF212" t="s">
        <v>219</v>
      </c>
      <c r="DG212" t="s">
        <v>219</v>
      </c>
      <c r="DH212">
        <v>0</v>
      </c>
      <c r="DI212">
        <v>1</v>
      </c>
      <c r="DJ212">
        <v>0</v>
      </c>
      <c r="DK212">
        <v>1</v>
      </c>
      <c r="DL212">
        <v>0</v>
      </c>
      <c r="DM212" t="s">
        <v>219</v>
      </c>
      <c r="DN212" t="s">
        <v>219</v>
      </c>
      <c r="DO212" t="s">
        <v>219</v>
      </c>
      <c r="DP212" t="s">
        <v>219</v>
      </c>
      <c r="DQ212" t="s">
        <v>219</v>
      </c>
      <c r="DR212">
        <v>0</v>
      </c>
      <c r="DS212">
        <v>0</v>
      </c>
      <c r="DT212">
        <v>1</v>
      </c>
      <c r="DU212">
        <v>0</v>
      </c>
      <c r="DV212">
        <v>1</v>
      </c>
      <c r="DW212">
        <v>1</v>
      </c>
      <c r="DX212">
        <v>0</v>
      </c>
      <c r="DY212">
        <v>0</v>
      </c>
      <c r="DZ212">
        <v>0</v>
      </c>
      <c r="EA212">
        <v>0</v>
      </c>
      <c r="EB212">
        <v>0</v>
      </c>
      <c r="EC212">
        <v>1</v>
      </c>
      <c r="ED212">
        <v>0</v>
      </c>
      <c r="EE212" t="s">
        <v>219</v>
      </c>
      <c r="EF212" t="s">
        <v>219</v>
      </c>
      <c r="EG212" t="s">
        <v>219</v>
      </c>
      <c r="EH212" t="s">
        <v>219</v>
      </c>
      <c r="EI212" t="s">
        <v>219</v>
      </c>
      <c r="EJ212">
        <v>0</v>
      </c>
      <c r="EK212" t="s">
        <v>219</v>
      </c>
      <c r="EL212" t="s">
        <v>219</v>
      </c>
      <c r="EM212" t="s">
        <v>219</v>
      </c>
      <c r="EN212" t="s">
        <v>219</v>
      </c>
      <c r="EO212" t="s">
        <v>219</v>
      </c>
      <c r="EP212">
        <v>1</v>
      </c>
      <c r="EQ212">
        <v>0</v>
      </c>
      <c r="ER212">
        <v>1</v>
      </c>
      <c r="ES212">
        <v>1</v>
      </c>
      <c r="ET212">
        <v>1</v>
      </c>
      <c r="EU212">
        <v>1</v>
      </c>
      <c r="EV212">
        <v>0</v>
      </c>
      <c r="EW212" t="s">
        <v>219</v>
      </c>
      <c r="EX212" t="s">
        <v>219</v>
      </c>
      <c r="EY212" t="s">
        <v>219</v>
      </c>
      <c r="EZ212" t="s">
        <v>219</v>
      </c>
      <c r="FA212" t="s">
        <v>219</v>
      </c>
      <c r="FB212" t="s">
        <v>219</v>
      </c>
      <c r="FC212">
        <v>1</v>
      </c>
      <c r="FD212">
        <v>0</v>
      </c>
      <c r="FE212">
        <v>1</v>
      </c>
      <c r="FF212">
        <v>1</v>
      </c>
      <c r="FG212">
        <v>0</v>
      </c>
      <c r="FH212" t="s">
        <v>219</v>
      </c>
      <c r="FI212" t="s">
        <v>219</v>
      </c>
      <c r="FJ212" t="s">
        <v>219</v>
      </c>
      <c r="FK212" t="s">
        <v>219</v>
      </c>
      <c r="FL212" t="s">
        <v>219</v>
      </c>
      <c r="FM212" t="s">
        <v>219</v>
      </c>
      <c r="FN212">
        <v>0</v>
      </c>
      <c r="FO212">
        <v>0</v>
      </c>
      <c r="FP212" t="s">
        <v>219</v>
      </c>
      <c r="FQ212" t="s">
        <v>219</v>
      </c>
      <c r="FR212" t="s">
        <v>219</v>
      </c>
      <c r="FS212" t="s">
        <v>219</v>
      </c>
      <c r="FT212" t="s">
        <v>219</v>
      </c>
      <c r="FU212" t="s">
        <v>219</v>
      </c>
      <c r="FV212" t="s">
        <v>219</v>
      </c>
      <c r="FW212" t="s">
        <v>219</v>
      </c>
      <c r="FX212" t="s">
        <v>219</v>
      </c>
      <c r="FY212">
        <v>0</v>
      </c>
      <c r="FZ212">
        <v>0</v>
      </c>
      <c r="GA212" t="s">
        <v>219</v>
      </c>
      <c r="GB212" t="s">
        <v>219</v>
      </c>
      <c r="GC212" t="s">
        <v>219</v>
      </c>
      <c r="GD212" t="s">
        <v>219</v>
      </c>
      <c r="GE212" t="s">
        <v>219</v>
      </c>
      <c r="GF212" t="s">
        <v>219</v>
      </c>
      <c r="GG212" t="s">
        <v>219</v>
      </c>
      <c r="GH212" t="s">
        <v>219</v>
      </c>
      <c r="GI212" t="s">
        <v>219</v>
      </c>
      <c r="GJ212" t="s">
        <v>219</v>
      </c>
      <c r="GK212" t="s">
        <v>219</v>
      </c>
      <c r="GL212" t="s">
        <v>219</v>
      </c>
      <c r="GM212" t="s">
        <v>219</v>
      </c>
      <c r="GN212" t="s">
        <v>219</v>
      </c>
      <c r="GO212" t="s">
        <v>219</v>
      </c>
      <c r="GP212" t="s">
        <v>219</v>
      </c>
      <c r="GQ212" t="s">
        <v>219</v>
      </c>
      <c r="GR212" t="s">
        <v>219</v>
      </c>
      <c r="GS212" t="s">
        <v>219</v>
      </c>
      <c r="GT212" t="s">
        <v>219</v>
      </c>
      <c r="GU212" t="s">
        <v>219</v>
      </c>
      <c r="GV212" t="s">
        <v>219</v>
      </c>
      <c r="GW212" t="s">
        <v>219</v>
      </c>
      <c r="GX212" t="s">
        <v>219</v>
      </c>
      <c r="GY212" t="s">
        <v>219</v>
      </c>
      <c r="GZ212" t="s">
        <v>219</v>
      </c>
      <c r="HA212" t="s">
        <v>219</v>
      </c>
      <c r="HB212" t="s">
        <v>219</v>
      </c>
      <c r="HC212" t="s">
        <v>219</v>
      </c>
      <c r="HD212" t="s">
        <v>219</v>
      </c>
      <c r="HE212" t="s">
        <v>219</v>
      </c>
      <c r="HF212" t="s">
        <v>219</v>
      </c>
      <c r="HG212" t="s">
        <v>219</v>
      </c>
      <c r="HH212" t="s">
        <v>219</v>
      </c>
      <c r="HI212" t="s">
        <v>219</v>
      </c>
      <c r="HJ212">
        <v>0</v>
      </c>
    </row>
    <row r="213" spans="1:218">
      <c r="A213" t="s">
        <v>262</v>
      </c>
      <c r="B213" s="1">
        <v>43963</v>
      </c>
      <c r="C213" s="1">
        <v>44012</v>
      </c>
      <c r="D213">
        <v>0</v>
      </c>
      <c r="E213">
        <v>1</v>
      </c>
      <c r="F213">
        <v>0</v>
      </c>
      <c r="G213">
        <v>1</v>
      </c>
      <c r="H213">
        <v>1</v>
      </c>
      <c r="I213">
        <v>1</v>
      </c>
      <c r="J213">
        <v>1</v>
      </c>
      <c r="K213">
        <v>0</v>
      </c>
      <c r="L213">
        <v>0</v>
      </c>
      <c r="M213">
        <v>1</v>
      </c>
      <c r="N213">
        <v>0</v>
      </c>
      <c r="O213">
        <v>1</v>
      </c>
      <c r="P213">
        <v>0</v>
      </c>
      <c r="Q213">
        <v>0</v>
      </c>
      <c r="R213">
        <v>0</v>
      </c>
      <c r="S213">
        <v>0</v>
      </c>
      <c r="T213">
        <v>0</v>
      </c>
      <c r="U213" t="s">
        <v>219</v>
      </c>
      <c r="V213" t="s">
        <v>219</v>
      </c>
      <c r="W213" t="s">
        <v>219</v>
      </c>
      <c r="X213" t="s">
        <v>219</v>
      </c>
      <c r="Y213" t="s">
        <v>219</v>
      </c>
      <c r="Z213" t="s">
        <v>219</v>
      </c>
      <c r="AA213" t="s">
        <v>219</v>
      </c>
      <c r="AB213">
        <v>0</v>
      </c>
      <c r="AC213">
        <v>1</v>
      </c>
      <c r="AD213">
        <v>1</v>
      </c>
      <c r="AE213">
        <v>1</v>
      </c>
      <c r="AF213">
        <v>0</v>
      </c>
      <c r="AG213">
        <v>1</v>
      </c>
      <c r="AH213">
        <v>0</v>
      </c>
      <c r="AI213">
        <v>1</v>
      </c>
      <c r="AJ213">
        <v>1</v>
      </c>
      <c r="AK213">
        <v>0</v>
      </c>
      <c r="AL213">
        <v>0</v>
      </c>
      <c r="AM213">
        <v>1</v>
      </c>
      <c r="AN213">
        <v>1</v>
      </c>
      <c r="AO213">
        <v>0</v>
      </c>
      <c r="AP213">
        <v>0</v>
      </c>
      <c r="AQ213">
        <v>0</v>
      </c>
      <c r="AR213">
        <v>0</v>
      </c>
      <c r="AS213">
        <v>0</v>
      </c>
      <c r="AT213">
        <v>1</v>
      </c>
      <c r="AU213">
        <v>0</v>
      </c>
      <c r="AV213" t="s">
        <v>219</v>
      </c>
      <c r="AW213" t="s">
        <v>219</v>
      </c>
      <c r="AX213">
        <v>0</v>
      </c>
      <c r="AY213" t="s">
        <v>219</v>
      </c>
      <c r="AZ213" t="s">
        <v>219</v>
      </c>
      <c r="BA213" t="s">
        <v>219</v>
      </c>
      <c r="BB213" t="s">
        <v>219</v>
      </c>
      <c r="BC213" t="s">
        <v>219</v>
      </c>
      <c r="BD213" t="s">
        <v>219</v>
      </c>
      <c r="BE213" t="s">
        <v>219</v>
      </c>
      <c r="BF213" t="s">
        <v>219</v>
      </c>
      <c r="BG213" t="s">
        <v>219</v>
      </c>
      <c r="BH213">
        <v>0</v>
      </c>
      <c r="BI213">
        <v>0</v>
      </c>
      <c r="BJ213" t="s">
        <v>219</v>
      </c>
      <c r="BK213" t="s">
        <v>219</v>
      </c>
      <c r="BL213" t="s">
        <v>219</v>
      </c>
      <c r="BM213" t="s">
        <v>219</v>
      </c>
      <c r="BN213" t="s">
        <v>219</v>
      </c>
      <c r="BO213" t="s">
        <v>219</v>
      </c>
      <c r="BP213">
        <v>0</v>
      </c>
      <c r="BQ213">
        <v>1</v>
      </c>
      <c r="BR213">
        <v>0</v>
      </c>
      <c r="BS213" t="s">
        <v>219</v>
      </c>
      <c r="BT213" t="s">
        <v>219</v>
      </c>
      <c r="BU213" t="s">
        <v>219</v>
      </c>
      <c r="BV213" t="s">
        <v>219</v>
      </c>
      <c r="BW213" t="s">
        <v>219</v>
      </c>
      <c r="BX213" t="s">
        <v>219</v>
      </c>
      <c r="BY213" t="s">
        <v>219</v>
      </c>
      <c r="BZ213" t="s">
        <v>219</v>
      </c>
      <c r="CA213" t="s">
        <v>219</v>
      </c>
      <c r="CB213" t="s">
        <v>219</v>
      </c>
      <c r="CC213" t="s">
        <v>219</v>
      </c>
      <c r="CD213" t="s">
        <v>219</v>
      </c>
      <c r="CE213" t="s">
        <v>219</v>
      </c>
      <c r="CF213" t="s">
        <v>219</v>
      </c>
      <c r="CG213" t="s">
        <v>219</v>
      </c>
      <c r="CH213" t="s">
        <v>219</v>
      </c>
      <c r="CI213">
        <v>0</v>
      </c>
      <c r="CJ213">
        <v>0</v>
      </c>
      <c r="CK213">
        <v>1</v>
      </c>
      <c r="CL213">
        <v>0</v>
      </c>
      <c r="CM213">
        <v>0</v>
      </c>
      <c r="CN213">
        <v>0</v>
      </c>
      <c r="CO213">
        <v>0</v>
      </c>
      <c r="CP213">
        <v>0</v>
      </c>
      <c r="CQ213">
        <v>0</v>
      </c>
      <c r="CR213">
        <v>0</v>
      </c>
      <c r="CS213">
        <v>0</v>
      </c>
      <c r="CT213">
        <v>0</v>
      </c>
      <c r="CU213">
        <v>0</v>
      </c>
      <c r="CV213">
        <v>0</v>
      </c>
      <c r="CW213">
        <v>0</v>
      </c>
      <c r="CX213">
        <v>0</v>
      </c>
      <c r="CY213">
        <v>0</v>
      </c>
      <c r="CZ213">
        <v>1</v>
      </c>
      <c r="DA213">
        <v>1</v>
      </c>
      <c r="DB213">
        <v>1</v>
      </c>
      <c r="DC213">
        <v>0</v>
      </c>
      <c r="DD213" t="s">
        <v>219</v>
      </c>
      <c r="DE213" t="s">
        <v>219</v>
      </c>
      <c r="DF213" t="s">
        <v>219</v>
      </c>
      <c r="DG213" t="s">
        <v>219</v>
      </c>
      <c r="DH213">
        <v>0</v>
      </c>
      <c r="DI213">
        <v>1</v>
      </c>
      <c r="DJ213">
        <v>0</v>
      </c>
      <c r="DK213">
        <v>1</v>
      </c>
      <c r="DL213">
        <v>0</v>
      </c>
      <c r="DM213" t="s">
        <v>219</v>
      </c>
      <c r="DN213" t="s">
        <v>219</v>
      </c>
      <c r="DO213" t="s">
        <v>219</v>
      </c>
      <c r="DP213" t="s">
        <v>219</v>
      </c>
      <c r="DQ213" t="s">
        <v>219</v>
      </c>
      <c r="DR213">
        <v>0</v>
      </c>
      <c r="DS213">
        <v>0</v>
      </c>
      <c r="DT213">
        <v>1</v>
      </c>
      <c r="DU213">
        <v>0</v>
      </c>
      <c r="DV213">
        <v>1</v>
      </c>
      <c r="DW213">
        <v>1</v>
      </c>
      <c r="DX213">
        <v>0</v>
      </c>
      <c r="DY213">
        <v>0</v>
      </c>
      <c r="DZ213">
        <v>0</v>
      </c>
      <c r="EA213">
        <v>0</v>
      </c>
      <c r="EB213">
        <v>0</v>
      </c>
      <c r="EC213">
        <v>1</v>
      </c>
      <c r="ED213">
        <v>0</v>
      </c>
      <c r="EE213" t="s">
        <v>219</v>
      </c>
      <c r="EF213" t="s">
        <v>219</v>
      </c>
      <c r="EG213" t="s">
        <v>219</v>
      </c>
      <c r="EH213" t="s">
        <v>219</v>
      </c>
      <c r="EI213" t="s">
        <v>219</v>
      </c>
      <c r="EJ213">
        <v>0</v>
      </c>
      <c r="EK213" t="s">
        <v>219</v>
      </c>
      <c r="EL213" t="s">
        <v>219</v>
      </c>
      <c r="EM213" t="s">
        <v>219</v>
      </c>
      <c r="EN213" t="s">
        <v>219</v>
      </c>
      <c r="EO213" t="s">
        <v>219</v>
      </c>
      <c r="EP213">
        <v>1</v>
      </c>
      <c r="EQ213">
        <v>0</v>
      </c>
      <c r="ER213">
        <v>1</v>
      </c>
      <c r="ES213">
        <v>1</v>
      </c>
      <c r="ET213">
        <v>1</v>
      </c>
      <c r="EU213">
        <v>1</v>
      </c>
      <c r="EV213">
        <v>0</v>
      </c>
      <c r="EW213" t="s">
        <v>219</v>
      </c>
      <c r="EX213" t="s">
        <v>219</v>
      </c>
      <c r="EY213" t="s">
        <v>219</v>
      </c>
      <c r="EZ213" t="s">
        <v>219</v>
      </c>
      <c r="FA213" t="s">
        <v>219</v>
      </c>
      <c r="FB213" t="s">
        <v>219</v>
      </c>
      <c r="FC213">
        <v>1</v>
      </c>
      <c r="FD213">
        <v>0</v>
      </c>
      <c r="FE213">
        <v>1</v>
      </c>
      <c r="FF213">
        <v>1</v>
      </c>
      <c r="FG213">
        <v>0</v>
      </c>
      <c r="FH213" t="s">
        <v>219</v>
      </c>
      <c r="FI213" t="s">
        <v>219</v>
      </c>
      <c r="FJ213" t="s">
        <v>219</v>
      </c>
      <c r="FK213" t="s">
        <v>219</v>
      </c>
      <c r="FL213" t="s">
        <v>219</v>
      </c>
      <c r="FM213" t="s">
        <v>219</v>
      </c>
      <c r="FN213">
        <v>0</v>
      </c>
      <c r="FO213">
        <v>0</v>
      </c>
      <c r="FP213" t="s">
        <v>219</v>
      </c>
      <c r="FQ213" t="s">
        <v>219</v>
      </c>
      <c r="FR213" t="s">
        <v>219</v>
      </c>
      <c r="FS213" t="s">
        <v>219</v>
      </c>
      <c r="FT213" t="s">
        <v>219</v>
      </c>
      <c r="FU213" t="s">
        <v>219</v>
      </c>
      <c r="FV213" t="s">
        <v>219</v>
      </c>
      <c r="FW213" t="s">
        <v>219</v>
      </c>
      <c r="FX213" t="s">
        <v>219</v>
      </c>
      <c r="FY213">
        <v>0</v>
      </c>
      <c r="FZ213">
        <v>0</v>
      </c>
      <c r="GA213" t="s">
        <v>219</v>
      </c>
      <c r="GB213" t="s">
        <v>219</v>
      </c>
      <c r="GC213" t="s">
        <v>219</v>
      </c>
      <c r="GD213" t="s">
        <v>219</v>
      </c>
      <c r="GE213" t="s">
        <v>219</v>
      </c>
      <c r="GF213" t="s">
        <v>219</v>
      </c>
      <c r="GG213" t="s">
        <v>219</v>
      </c>
      <c r="GH213" t="s">
        <v>219</v>
      </c>
      <c r="GI213" t="s">
        <v>219</v>
      </c>
      <c r="GJ213" t="s">
        <v>219</v>
      </c>
      <c r="GK213" t="s">
        <v>219</v>
      </c>
      <c r="GL213" t="s">
        <v>219</v>
      </c>
      <c r="GM213" t="s">
        <v>219</v>
      </c>
      <c r="GN213" t="s">
        <v>219</v>
      </c>
      <c r="GO213" t="s">
        <v>219</v>
      </c>
      <c r="GP213" t="s">
        <v>219</v>
      </c>
      <c r="GQ213" t="s">
        <v>219</v>
      </c>
      <c r="GR213" t="s">
        <v>219</v>
      </c>
      <c r="GS213" t="s">
        <v>219</v>
      </c>
      <c r="GT213" t="s">
        <v>219</v>
      </c>
      <c r="GU213" t="s">
        <v>219</v>
      </c>
      <c r="GV213" t="s">
        <v>219</v>
      </c>
      <c r="GW213" t="s">
        <v>219</v>
      </c>
      <c r="GX213" t="s">
        <v>219</v>
      </c>
      <c r="GY213" t="s">
        <v>219</v>
      </c>
      <c r="GZ213" t="s">
        <v>219</v>
      </c>
      <c r="HA213" t="s">
        <v>219</v>
      </c>
      <c r="HB213" t="s">
        <v>219</v>
      </c>
      <c r="HC213" t="s">
        <v>219</v>
      </c>
      <c r="HD213" t="s">
        <v>219</v>
      </c>
      <c r="HE213" t="s">
        <v>219</v>
      </c>
      <c r="HF213" t="s">
        <v>219</v>
      </c>
      <c r="HG213" t="s">
        <v>219</v>
      </c>
      <c r="HH213" t="s">
        <v>219</v>
      </c>
      <c r="HI213" t="s">
        <v>219</v>
      </c>
      <c r="HJ213">
        <v>0</v>
      </c>
    </row>
    <row r="214" spans="1:218">
      <c r="A214" t="s">
        <v>262</v>
      </c>
      <c r="B214" s="1">
        <v>44013</v>
      </c>
      <c r="C214" s="1">
        <v>44320</v>
      </c>
      <c r="D214">
        <v>0</v>
      </c>
      <c r="E214">
        <v>1</v>
      </c>
      <c r="F214">
        <v>0</v>
      </c>
      <c r="G214">
        <v>1</v>
      </c>
      <c r="H214">
        <v>1</v>
      </c>
      <c r="I214">
        <v>1</v>
      </c>
      <c r="J214">
        <v>1</v>
      </c>
      <c r="K214">
        <v>0</v>
      </c>
      <c r="L214">
        <v>0</v>
      </c>
      <c r="M214">
        <v>1</v>
      </c>
      <c r="N214">
        <v>0</v>
      </c>
      <c r="O214">
        <v>1</v>
      </c>
      <c r="P214">
        <v>0</v>
      </c>
      <c r="Q214">
        <v>0</v>
      </c>
      <c r="R214">
        <v>0</v>
      </c>
      <c r="S214">
        <v>0</v>
      </c>
      <c r="T214">
        <v>0</v>
      </c>
      <c r="U214" t="s">
        <v>219</v>
      </c>
      <c r="V214" t="s">
        <v>219</v>
      </c>
      <c r="W214" t="s">
        <v>219</v>
      </c>
      <c r="X214" t="s">
        <v>219</v>
      </c>
      <c r="Y214" t="s">
        <v>219</v>
      </c>
      <c r="Z214" t="s">
        <v>219</v>
      </c>
      <c r="AA214" t="s">
        <v>219</v>
      </c>
      <c r="AB214">
        <v>0</v>
      </c>
      <c r="AC214">
        <v>1</v>
      </c>
      <c r="AD214">
        <v>1</v>
      </c>
      <c r="AE214">
        <v>1</v>
      </c>
      <c r="AF214">
        <v>0</v>
      </c>
      <c r="AG214">
        <v>1</v>
      </c>
      <c r="AH214">
        <v>0</v>
      </c>
      <c r="AI214">
        <v>1</v>
      </c>
      <c r="AJ214">
        <v>1</v>
      </c>
      <c r="AK214">
        <v>0</v>
      </c>
      <c r="AL214">
        <v>0</v>
      </c>
      <c r="AM214">
        <v>1</v>
      </c>
      <c r="AN214">
        <v>1</v>
      </c>
      <c r="AO214">
        <v>0</v>
      </c>
      <c r="AP214">
        <v>0</v>
      </c>
      <c r="AQ214">
        <v>0</v>
      </c>
      <c r="AR214">
        <v>0</v>
      </c>
      <c r="AS214">
        <v>0</v>
      </c>
      <c r="AT214">
        <v>1</v>
      </c>
      <c r="AU214">
        <v>0</v>
      </c>
      <c r="AV214" t="s">
        <v>219</v>
      </c>
      <c r="AW214" t="s">
        <v>219</v>
      </c>
      <c r="AX214">
        <v>0</v>
      </c>
      <c r="AY214" t="s">
        <v>219</v>
      </c>
      <c r="AZ214" t="s">
        <v>219</v>
      </c>
      <c r="BA214" t="s">
        <v>219</v>
      </c>
      <c r="BB214" t="s">
        <v>219</v>
      </c>
      <c r="BC214" t="s">
        <v>219</v>
      </c>
      <c r="BD214" t="s">
        <v>219</v>
      </c>
      <c r="BE214" t="s">
        <v>219</v>
      </c>
      <c r="BF214" t="s">
        <v>219</v>
      </c>
      <c r="BG214" t="s">
        <v>219</v>
      </c>
      <c r="BH214">
        <v>0</v>
      </c>
      <c r="BI214">
        <v>0</v>
      </c>
      <c r="BJ214" t="s">
        <v>219</v>
      </c>
      <c r="BK214" t="s">
        <v>219</v>
      </c>
      <c r="BL214" t="s">
        <v>219</v>
      </c>
      <c r="BM214" t="s">
        <v>219</v>
      </c>
      <c r="BN214" t="s">
        <v>219</v>
      </c>
      <c r="BO214" t="s">
        <v>219</v>
      </c>
      <c r="BP214">
        <v>0</v>
      </c>
      <c r="BQ214">
        <v>1</v>
      </c>
      <c r="BR214">
        <v>0</v>
      </c>
      <c r="BS214" t="s">
        <v>219</v>
      </c>
      <c r="BT214" t="s">
        <v>219</v>
      </c>
      <c r="BU214" t="s">
        <v>219</v>
      </c>
      <c r="BV214" t="s">
        <v>219</v>
      </c>
      <c r="BW214" t="s">
        <v>219</v>
      </c>
      <c r="BX214" t="s">
        <v>219</v>
      </c>
      <c r="BY214" t="s">
        <v>219</v>
      </c>
      <c r="BZ214" t="s">
        <v>219</v>
      </c>
      <c r="CA214" t="s">
        <v>219</v>
      </c>
      <c r="CB214" t="s">
        <v>219</v>
      </c>
      <c r="CC214" t="s">
        <v>219</v>
      </c>
      <c r="CD214" t="s">
        <v>219</v>
      </c>
      <c r="CE214" t="s">
        <v>219</v>
      </c>
      <c r="CF214" t="s">
        <v>219</v>
      </c>
      <c r="CG214" t="s">
        <v>219</v>
      </c>
      <c r="CH214" t="s">
        <v>219</v>
      </c>
      <c r="CI214">
        <v>0</v>
      </c>
      <c r="CJ214">
        <v>0</v>
      </c>
      <c r="CK214">
        <v>1</v>
      </c>
      <c r="CL214">
        <v>0</v>
      </c>
      <c r="CM214">
        <v>0</v>
      </c>
      <c r="CN214">
        <v>0</v>
      </c>
      <c r="CO214">
        <v>0</v>
      </c>
      <c r="CP214">
        <v>0</v>
      </c>
      <c r="CQ214">
        <v>0</v>
      </c>
      <c r="CR214">
        <v>0</v>
      </c>
      <c r="CS214">
        <v>0</v>
      </c>
      <c r="CT214">
        <v>0</v>
      </c>
      <c r="CU214">
        <v>0</v>
      </c>
      <c r="CV214">
        <v>0</v>
      </c>
      <c r="CW214">
        <v>0</v>
      </c>
      <c r="CX214">
        <v>0</v>
      </c>
      <c r="CY214">
        <v>0</v>
      </c>
      <c r="CZ214">
        <v>1</v>
      </c>
      <c r="DA214">
        <v>1</v>
      </c>
      <c r="DB214">
        <v>1</v>
      </c>
      <c r="DC214">
        <v>0</v>
      </c>
      <c r="DD214" t="s">
        <v>219</v>
      </c>
      <c r="DE214" t="s">
        <v>219</v>
      </c>
      <c r="DF214" t="s">
        <v>219</v>
      </c>
      <c r="DG214" t="s">
        <v>219</v>
      </c>
      <c r="DH214">
        <v>0</v>
      </c>
      <c r="DI214">
        <v>1</v>
      </c>
      <c r="DJ214">
        <v>0</v>
      </c>
      <c r="DK214">
        <v>1</v>
      </c>
      <c r="DL214">
        <v>0</v>
      </c>
      <c r="DM214" t="s">
        <v>219</v>
      </c>
      <c r="DN214" t="s">
        <v>219</v>
      </c>
      <c r="DO214" t="s">
        <v>219</v>
      </c>
      <c r="DP214" t="s">
        <v>219</v>
      </c>
      <c r="DQ214" t="s">
        <v>219</v>
      </c>
      <c r="DR214">
        <v>0</v>
      </c>
      <c r="DS214">
        <v>0</v>
      </c>
      <c r="DT214">
        <v>1</v>
      </c>
      <c r="DU214">
        <v>0</v>
      </c>
      <c r="DV214">
        <v>1</v>
      </c>
      <c r="DW214">
        <v>1</v>
      </c>
      <c r="DX214">
        <v>0</v>
      </c>
      <c r="DY214">
        <v>0</v>
      </c>
      <c r="DZ214">
        <v>0</v>
      </c>
      <c r="EA214">
        <v>0</v>
      </c>
      <c r="EB214">
        <v>0</v>
      </c>
      <c r="EC214">
        <v>1</v>
      </c>
      <c r="ED214">
        <v>0</v>
      </c>
      <c r="EE214" t="s">
        <v>219</v>
      </c>
      <c r="EF214" t="s">
        <v>219</v>
      </c>
      <c r="EG214" t="s">
        <v>219</v>
      </c>
      <c r="EH214" t="s">
        <v>219</v>
      </c>
      <c r="EI214" t="s">
        <v>219</v>
      </c>
      <c r="EJ214">
        <v>0</v>
      </c>
      <c r="EK214" t="s">
        <v>219</v>
      </c>
      <c r="EL214" t="s">
        <v>219</v>
      </c>
      <c r="EM214" t="s">
        <v>219</v>
      </c>
      <c r="EN214" t="s">
        <v>219</v>
      </c>
      <c r="EO214" t="s">
        <v>219</v>
      </c>
      <c r="EP214">
        <v>1</v>
      </c>
      <c r="EQ214">
        <v>0</v>
      </c>
      <c r="ER214">
        <v>1</v>
      </c>
      <c r="ES214">
        <v>1</v>
      </c>
      <c r="ET214">
        <v>1</v>
      </c>
      <c r="EU214">
        <v>1</v>
      </c>
      <c r="EV214">
        <v>0</v>
      </c>
      <c r="EW214" t="s">
        <v>219</v>
      </c>
      <c r="EX214" t="s">
        <v>219</v>
      </c>
      <c r="EY214" t="s">
        <v>219</v>
      </c>
      <c r="EZ214" t="s">
        <v>219</v>
      </c>
      <c r="FA214" t="s">
        <v>219</v>
      </c>
      <c r="FB214" t="s">
        <v>219</v>
      </c>
      <c r="FC214">
        <v>1</v>
      </c>
      <c r="FD214">
        <v>0</v>
      </c>
      <c r="FE214">
        <v>1</v>
      </c>
      <c r="FF214">
        <v>1</v>
      </c>
      <c r="FG214">
        <v>0</v>
      </c>
      <c r="FH214" t="s">
        <v>219</v>
      </c>
      <c r="FI214" t="s">
        <v>219</v>
      </c>
      <c r="FJ214" t="s">
        <v>219</v>
      </c>
      <c r="FK214" t="s">
        <v>219</v>
      </c>
      <c r="FL214" t="s">
        <v>219</v>
      </c>
      <c r="FM214" t="s">
        <v>219</v>
      </c>
      <c r="FN214">
        <v>0</v>
      </c>
      <c r="FO214">
        <v>0</v>
      </c>
      <c r="FP214" t="s">
        <v>219</v>
      </c>
      <c r="FQ214" t="s">
        <v>219</v>
      </c>
      <c r="FR214" t="s">
        <v>219</v>
      </c>
      <c r="FS214" t="s">
        <v>219</v>
      </c>
      <c r="FT214" t="s">
        <v>219</v>
      </c>
      <c r="FU214" t="s">
        <v>219</v>
      </c>
      <c r="FV214" t="s">
        <v>219</v>
      </c>
      <c r="FW214" t="s">
        <v>219</v>
      </c>
      <c r="FX214" t="s">
        <v>219</v>
      </c>
      <c r="FY214">
        <v>0</v>
      </c>
      <c r="FZ214">
        <v>0</v>
      </c>
      <c r="GA214" t="s">
        <v>219</v>
      </c>
      <c r="GB214" t="s">
        <v>219</v>
      </c>
      <c r="GC214" t="s">
        <v>219</v>
      </c>
      <c r="GD214" t="s">
        <v>219</v>
      </c>
      <c r="GE214" t="s">
        <v>219</v>
      </c>
      <c r="GF214" t="s">
        <v>219</v>
      </c>
      <c r="GG214" t="s">
        <v>219</v>
      </c>
      <c r="GH214" t="s">
        <v>219</v>
      </c>
      <c r="GI214" t="s">
        <v>219</v>
      </c>
      <c r="GJ214" t="s">
        <v>219</v>
      </c>
      <c r="GK214" t="s">
        <v>219</v>
      </c>
      <c r="GL214" t="s">
        <v>219</v>
      </c>
      <c r="GM214" t="s">
        <v>219</v>
      </c>
      <c r="GN214" t="s">
        <v>219</v>
      </c>
      <c r="GO214" t="s">
        <v>219</v>
      </c>
      <c r="GP214" t="s">
        <v>219</v>
      </c>
      <c r="GQ214" t="s">
        <v>219</v>
      </c>
      <c r="GR214" t="s">
        <v>219</v>
      </c>
      <c r="GS214" t="s">
        <v>219</v>
      </c>
      <c r="GT214" t="s">
        <v>219</v>
      </c>
      <c r="GU214" t="s">
        <v>219</v>
      </c>
      <c r="GV214" t="s">
        <v>219</v>
      </c>
      <c r="GW214" t="s">
        <v>219</v>
      </c>
      <c r="GX214" t="s">
        <v>219</v>
      </c>
      <c r="GY214" t="s">
        <v>219</v>
      </c>
      <c r="GZ214" t="s">
        <v>219</v>
      </c>
      <c r="HA214" t="s">
        <v>219</v>
      </c>
      <c r="HB214" t="s">
        <v>219</v>
      </c>
      <c r="HC214" t="s">
        <v>219</v>
      </c>
      <c r="HD214" t="s">
        <v>219</v>
      </c>
      <c r="HE214" t="s">
        <v>219</v>
      </c>
      <c r="HF214" t="s">
        <v>219</v>
      </c>
      <c r="HG214" t="s">
        <v>219</v>
      </c>
      <c r="HH214" t="s">
        <v>219</v>
      </c>
      <c r="HI214" t="s">
        <v>219</v>
      </c>
      <c r="HJ214">
        <v>0</v>
      </c>
    </row>
    <row r="215" spans="1:218">
      <c r="A215" t="s">
        <v>262</v>
      </c>
      <c r="B215" s="1">
        <v>44321</v>
      </c>
      <c r="C215" s="1">
        <v>44377</v>
      </c>
      <c r="D215">
        <v>0</v>
      </c>
      <c r="E215">
        <v>1</v>
      </c>
      <c r="F215">
        <v>0</v>
      </c>
      <c r="G215">
        <v>1</v>
      </c>
      <c r="H215">
        <v>1</v>
      </c>
      <c r="I215">
        <v>1</v>
      </c>
      <c r="J215">
        <v>1</v>
      </c>
      <c r="K215">
        <v>0</v>
      </c>
      <c r="L215">
        <v>0</v>
      </c>
      <c r="M215">
        <v>1</v>
      </c>
      <c r="N215">
        <v>0</v>
      </c>
      <c r="O215">
        <v>1</v>
      </c>
      <c r="P215">
        <v>0</v>
      </c>
      <c r="Q215">
        <v>0</v>
      </c>
      <c r="R215">
        <v>0</v>
      </c>
      <c r="S215">
        <v>0</v>
      </c>
      <c r="T215">
        <v>0</v>
      </c>
      <c r="U215" t="s">
        <v>219</v>
      </c>
      <c r="V215" t="s">
        <v>219</v>
      </c>
      <c r="W215" t="s">
        <v>219</v>
      </c>
      <c r="X215" t="s">
        <v>219</v>
      </c>
      <c r="Y215" t="s">
        <v>219</v>
      </c>
      <c r="Z215" t="s">
        <v>219</v>
      </c>
      <c r="AA215" t="s">
        <v>219</v>
      </c>
      <c r="AB215">
        <v>0</v>
      </c>
      <c r="AC215">
        <v>1</v>
      </c>
      <c r="AD215">
        <v>1</v>
      </c>
      <c r="AE215">
        <v>1</v>
      </c>
      <c r="AF215">
        <v>0</v>
      </c>
      <c r="AG215">
        <v>1</v>
      </c>
      <c r="AH215">
        <v>0</v>
      </c>
      <c r="AI215">
        <v>1</v>
      </c>
      <c r="AJ215">
        <v>1</v>
      </c>
      <c r="AK215">
        <v>0</v>
      </c>
      <c r="AL215">
        <v>0</v>
      </c>
      <c r="AM215">
        <v>1</v>
      </c>
      <c r="AN215">
        <v>1</v>
      </c>
      <c r="AO215">
        <v>0</v>
      </c>
      <c r="AP215">
        <v>0</v>
      </c>
      <c r="AQ215">
        <v>0</v>
      </c>
      <c r="AR215">
        <v>0</v>
      </c>
      <c r="AS215">
        <v>0</v>
      </c>
      <c r="AT215">
        <v>1</v>
      </c>
      <c r="AU215">
        <v>0</v>
      </c>
      <c r="AV215" t="s">
        <v>219</v>
      </c>
      <c r="AW215" t="s">
        <v>219</v>
      </c>
      <c r="AX215">
        <v>0</v>
      </c>
      <c r="AY215" t="s">
        <v>219</v>
      </c>
      <c r="AZ215" t="s">
        <v>219</v>
      </c>
      <c r="BA215" t="s">
        <v>219</v>
      </c>
      <c r="BB215" t="s">
        <v>219</v>
      </c>
      <c r="BC215" t="s">
        <v>219</v>
      </c>
      <c r="BD215" t="s">
        <v>219</v>
      </c>
      <c r="BE215" t="s">
        <v>219</v>
      </c>
      <c r="BF215" t="s">
        <v>219</v>
      </c>
      <c r="BG215" t="s">
        <v>219</v>
      </c>
      <c r="BH215">
        <v>0</v>
      </c>
      <c r="BI215">
        <v>0</v>
      </c>
      <c r="BJ215" t="s">
        <v>219</v>
      </c>
      <c r="BK215" t="s">
        <v>219</v>
      </c>
      <c r="BL215" t="s">
        <v>219</v>
      </c>
      <c r="BM215" t="s">
        <v>219</v>
      </c>
      <c r="BN215" t="s">
        <v>219</v>
      </c>
      <c r="BO215" t="s">
        <v>219</v>
      </c>
      <c r="BP215">
        <v>0</v>
      </c>
      <c r="BQ215">
        <v>1</v>
      </c>
      <c r="BR215">
        <v>0</v>
      </c>
      <c r="BS215" t="s">
        <v>219</v>
      </c>
      <c r="BT215" t="s">
        <v>219</v>
      </c>
      <c r="BU215" t="s">
        <v>219</v>
      </c>
      <c r="BV215" t="s">
        <v>219</v>
      </c>
      <c r="BW215" t="s">
        <v>219</v>
      </c>
      <c r="BX215" t="s">
        <v>219</v>
      </c>
      <c r="BY215" t="s">
        <v>219</v>
      </c>
      <c r="BZ215" t="s">
        <v>219</v>
      </c>
      <c r="CA215" t="s">
        <v>219</v>
      </c>
      <c r="CB215" t="s">
        <v>219</v>
      </c>
      <c r="CC215" t="s">
        <v>219</v>
      </c>
      <c r="CD215" t="s">
        <v>219</v>
      </c>
      <c r="CE215" t="s">
        <v>219</v>
      </c>
      <c r="CF215" t="s">
        <v>219</v>
      </c>
      <c r="CG215" t="s">
        <v>219</v>
      </c>
      <c r="CH215" t="s">
        <v>219</v>
      </c>
      <c r="CI215">
        <v>0</v>
      </c>
      <c r="CJ215">
        <v>0</v>
      </c>
      <c r="CK215">
        <v>1</v>
      </c>
      <c r="CL215">
        <v>0</v>
      </c>
      <c r="CM215">
        <v>0</v>
      </c>
      <c r="CN215">
        <v>0</v>
      </c>
      <c r="CO215">
        <v>0</v>
      </c>
      <c r="CP215">
        <v>0</v>
      </c>
      <c r="CQ215">
        <v>0</v>
      </c>
      <c r="CR215">
        <v>0</v>
      </c>
      <c r="CS215">
        <v>0</v>
      </c>
      <c r="CT215">
        <v>0</v>
      </c>
      <c r="CU215">
        <v>0</v>
      </c>
      <c r="CV215">
        <v>0</v>
      </c>
      <c r="CW215">
        <v>0</v>
      </c>
      <c r="CX215">
        <v>0</v>
      </c>
      <c r="CY215">
        <v>0</v>
      </c>
      <c r="CZ215">
        <v>1</v>
      </c>
      <c r="DA215">
        <v>1</v>
      </c>
      <c r="DB215">
        <v>1</v>
      </c>
      <c r="DC215">
        <v>0</v>
      </c>
      <c r="DD215" t="s">
        <v>219</v>
      </c>
      <c r="DE215" t="s">
        <v>219</v>
      </c>
      <c r="DF215" t="s">
        <v>219</v>
      </c>
      <c r="DG215" t="s">
        <v>219</v>
      </c>
      <c r="DH215">
        <v>0</v>
      </c>
      <c r="DI215">
        <v>1</v>
      </c>
      <c r="DJ215">
        <v>0</v>
      </c>
      <c r="DK215">
        <v>1</v>
      </c>
      <c r="DL215">
        <v>0</v>
      </c>
      <c r="DM215" t="s">
        <v>219</v>
      </c>
      <c r="DN215" t="s">
        <v>219</v>
      </c>
      <c r="DO215" t="s">
        <v>219</v>
      </c>
      <c r="DP215" t="s">
        <v>219</v>
      </c>
      <c r="DQ215" t="s">
        <v>219</v>
      </c>
      <c r="DR215">
        <v>0</v>
      </c>
      <c r="DS215">
        <v>0</v>
      </c>
      <c r="DT215">
        <v>1</v>
      </c>
      <c r="DU215">
        <v>0</v>
      </c>
      <c r="DV215">
        <v>1</v>
      </c>
      <c r="DW215">
        <v>1</v>
      </c>
      <c r="DX215">
        <v>0</v>
      </c>
      <c r="DY215">
        <v>0</v>
      </c>
      <c r="DZ215">
        <v>0</v>
      </c>
      <c r="EA215">
        <v>0</v>
      </c>
      <c r="EB215">
        <v>0</v>
      </c>
      <c r="EC215">
        <v>1</v>
      </c>
      <c r="ED215">
        <v>0</v>
      </c>
      <c r="EE215" t="s">
        <v>219</v>
      </c>
      <c r="EF215" t="s">
        <v>219</v>
      </c>
      <c r="EG215" t="s">
        <v>219</v>
      </c>
      <c r="EH215" t="s">
        <v>219</v>
      </c>
      <c r="EI215" t="s">
        <v>219</v>
      </c>
      <c r="EJ215">
        <v>0</v>
      </c>
      <c r="EK215" t="s">
        <v>219</v>
      </c>
      <c r="EL215" t="s">
        <v>219</v>
      </c>
      <c r="EM215" t="s">
        <v>219</v>
      </c>
      <c r="EN215" t="s">
        <v>219</v>
      </c>
      <c r="EO215" t="s">
        <v>219</v>
      </c>
      <c r="EP215">
        <v>1</v>
      </c>
      <c r="EQ215">
        <v>0</v>
      </c>
      <c r="ER215">
        <v>1</v>
      </c>
      <c r="ES215">
        <v>1</v>
      </c>
      <c r="ET215">
        <v>1</v>
      </c>
      <c r="EU215">
        <v>1</v>
      </c>
      <c r="EV215">
        <v>0</v>
      </c>
      <c r="EW215" t="s">
        <v>219</v>
      </c>
      <c r="EX215" t="s">
        <v>219</v>
      </c>
      <c r="EY215" t="s">
        <v>219</v>
      </c>
      <c r="EZ215" t="s">
        <v>219</v>
      </c>
      <c r="FA215" t="s">
        <v>219</v>
      </c>
      <c r="FB215" t="s">
        <v>219</v>
      </c>
      <c r="FC215">
        <v>1</v>
      </c>
      <c r="FD215">
        <v>0</v>
      </c>
      <c r="FE215">
        <v>1</v>
      </c>
      <c r="FF215">
        <v>1</v>
      </c>
      <c r="FG215">
        <v>0</v>
      </c>
      <c r="FH215" t="s">
        <v>219</v>
      </c>
      <c r="FI215" t="s">
        <v>219</v>
      </c>
      <c r="FJ215" t="s">
        <v>219</v>
      </c>
      <c r="FK215" t="s">
        <v>219</v>
      </c>
      <c r="FL215" t="s">
        <v>219</v>
      </c>
      <c r="FM215" t="s">
        <v>219</v>
      </c>
      <c r="FN215">
        <v>0</v>
      </c>
      <c r="FO215">
        <v>0</v>
      </c>
      <c r="FP215" t="s">
        <v>219</v>
      </c>
      <c r="FQ215" t="s">
        <v>219</v>
      </c>
      <c r="FR215" t="s">
        <v>219</v>
      </c>
      <c r="FS215" t="s">
        <v>219</v>
      </c>
      <c r="FT215" t="s">
        <v>219</v>
      </c>
      <c r="FU215" t="s">
        <v>219</v>
      </c>
      <c r="FV215" t="s">
        <v>219</v>
      </c>
      <c r="FW215" t="s">
        <v>219</v>
      </c>
      <c r="FX215" t="s">
        <v>219</v>
      </c>
      <c r="FY215">
        <v>0</v>
      </c>
      <c r="FZ215">
        <v>0</v>
      </c>
      <c r="GA215" t="s">
        <v>219</v>
      </c>
      <c r="GB215" t="s">
        <v>219</v>
      </c>
      <c r="GC215" t="s">
        <v>219</v>
      </c>
      <c r="GD215" t="s">
        <v>219</v>
      </c>
      <c r="GE215" t="s">
        <v>219</v>
      </c>
      <c r="GF215" t="s">
        <v>219</v>
      </c>
      <c r="GG215" t="s">
        <v>219</v>
      </c>
      <c r="GH215" t="s">
        <v>219</v>
      </c>
      <c r="GI215" t="s">
        <v>219</v>
      </c>
      <c r="GJ215" t="s">
        <v>219</v>
      </c>
      <c r="GK215" t="s">
        <v>219</v>
      </c>
      <c r="GL215" t="s">
        <v>219</v>
      </c>
      <c r="GM215" t="s">
        <v>219</v>
      </c>
      <c r="GN215" t="s">
        <v>219</v>
      </c>
      <c r="GO215" t="s">
        <v>219</v>
      </c>
      <c r="GP215" t="s">
        <v>219</v>
      </c>
      <c r="GQ215" t="s">
        <v>219</v>
      </c>
      <c r="GR215" t="s">
        <v>219</v>
      </c>
      <c r="GS215" t="s">
        <v>219</v>
      </c>
      <c r="GT215" t="s">
        <v>219</v>
      </c>
      <c r="GU215" t="s">
        <v>219</v>
      </c>
      <c r="GV215" t="s">
        <v>219</v>
      </c>
      <c r="GW215" t="s">
        <v>219</v>
      </c>
      <c r="GX215" t="s">
        <v>219</v>
      </c>
      <c r="GY215" t="s">
        <v>219</v>
      </c>
      <c r="GZ215" t="s">
        <v>219</v>
      </c>
      <c r="HA215" t="s">
        <v>219</v>
      </c>
      <c r="HB215" t="s">
        <v>219</v>
      </c>
      <c r="HC215" t="s">
        <v>219</v>
      </c>
      <c r="HD215" t="s">
        <v>219</v>
      </c>
      <c r="HE215" t="s">
        <v>219</v>
      </c>
      <c r="HF215" t="s">
        <v>219</v>
      </c>
      <c r="HG215" t="s">
        <v>219</v>
      </c>
      <c r="HH215" t="s">
        <v>219</v>
      </c>
      <c r="HI215" t="s">
        <v>219</v>
      </c>
      <c r="HJ215">
        <v>0</v>
      </c>
    </row>
    <row r="216" spans="1:218">
      <c r="A216" t="s">
        <v>262</v>
      </c>
      <c r="B216" s="1">
        <v>44378</v>
      </c>
      <c r="C216" s="1">
        <v>44416</v>
      </c>
      <c r="D216">
        <v>0</v>
      </c>
      <c r="E216">
        <v>1</v>
      </c>
      <c r="F216">
        <v>0</v>
      </c>
      <c r="G216">
        <v>1</v>
      </c>
      <c r="H216">
        <v>1</v>
      </c>
      <c r="I216">
        <v>1</v>
      </c>
      <c r="J216">
        <v>1</v>
      </c>
      <c r="K216">
        <v>0</v>
      </c>
      <c r="L216">
        <v>0</v>
      </c>
      <c r="M216">
        <v>1</v>
      </c>
      <c r="N216">
        <v>0</v>
      </c>
      <c r="O216">
        <v>1</v>
      </c>
      <c r="P216">
        <v>0</v>
      </c>
      <c r="Q216">
        <v>0</v>
      </c>
      <c r="R216">
        <v>0</v>
      </c>
      <c r="S216">
        <v>0</v>
      </c>
      <c r="T216">
        <v>0</v>
      </c>
      <c r="U216" t="s">
        <v>219</v>
      </c>
      <c r="V216" t="s">
        <v>219</v>
      </c>
      <c r="W216" t="s">
        <v>219</v>
      </c>
      <c r="X216" t="s">
        <v>219</v>
      </c>
      <c r="Y216" t="s">
        <v>219</v>
      </c>
      <c r="Z216" t="s">
        <v>219</v>
      </c>
      <c r="AA216" t="s">
        <v>219</v>
      </c>
      <c r="AB216">
        <v>0</v>
      </c>
      <c r="AC216">
        <v>1</v>
      </c>
      <c r="AD216">
        <v>1</v>
      </c>
      <c r="AE216">
        <v>1</v>
      </c>
      <c r="AF216">
        <v>0</v>
      </c>
      <c r="AG216">
        <v>1</v>
      </c>
      <c r="AH216">
        <v>0</v>
      </c>
      <c r="AI216">
        <v>1</v>
      </c>
      <c r="AJ216">
        <v>1</v>
      </c>
      <c r="AK216">
        <v>0</v>
      </c>
      <c r="AL216">
        <v>0</v>
      </c>
      <c r="AM216">
        <v>1</v>
      </c>
      <c r="AN216">
        <v>1</v>
      </c>
      <c r="AO216">
        <v>0</v>
      </c>
      <c r="AP216">
        <v>0</v>
      </c>
      <c r="AQ216">
        <v>0</v>
      </c>
      <c r="AR216">
        <v>0</v>
      </c>
      <c r="AS216">
        <v>0</v>
      </c>
      <c r="AT216">
        <v>1</v>
      </c>
      <c r="AU216">
        <v>0</v>
      </c>
      <c r="AV216" t="s">
        <v>219</v>
      </c>
      <c r="AW216" t="s">
        <v>219</v>
      </c>
      <c r="AX216">
        <v>0</v>
      </c>
      <c r="AY216" t="s">
        <v>219</v>
      </c>
      <c r="AZ216" t="s">
        <v>219</v>
      </c>
      <c r="BA216" t="s">
        <v>219</v>
      </c>
      <c r="BB216" t="s">
        <v>219</v>
      </c>
      <c r="BC216" t="s">
        <v>219</v>
      </c>
      <c r="BD216" t="s">
        <v>219</v>
      </c>
      <c r="BE216" t="s">
        <v>219</v>
      </c>
      <c r="BF216" t="s">
        <v>219</v>
      </c>
      <c r="BG216" t="s">
        <v>219</v>
      </c>
      <c r="BH216">
        <v>0</v>
      </c>
      <c r="BI216">
        <v>0</v>
      </c>
      <c r="BJ216" t="s">
        <v>219</v>
      </c>
      <c r="BK216" t="s">
        <v>219</v>
      </c>
      <c r="BL216" t="s">
        <v>219</v>
      </c>
      <c r="BM216" t="s">
        <v>219</v>
      </c>
      <c r="BN216" t="s">
        <v>219</v>
      </c>
      <c r="BO216" t="s">
        <v>219</v>
      </c>
      <c r="BP216">
        <v>0</v>
      </c>
      <c r="BQ216">
        <v>1</v>
      </c>
      <c r="BR216">
        <v>0</v>
      </c>
      <c r="BS216" t="s">
        <v>219</v>
      </c>
      <c r="BT216" t="s">
        <v>219</v>
      </c>
      <c r="BU216" t="s">
        <v>219</v>
      </c>
      <c r="BV216" t="s">
        <v>219</v>
      </c>
      <c r="BW216" t="s">
        <v>219</v>
      </c>
      <c r="BX216" t="s">
        <v>219</v>
      </c>
      <c r="BY216" t="s">
        <v>219</v>
      </c>
      <c r="BZ216" t="s">
        <v>219</v>
      </c>
      <c r="CA216" t="s">
        <v>219</v>
      </c>
      <c r="CB216" t="s">
        <v>219</v>
      </c>
      <c r="CC216" t="s">
        <v>219</v>
      </c>
      <c r="CD216" t="s">
        <v>219</v>
      </c>
      <c r="CE216" t="s">
        <v>219</v>
      </c>
      <c r="CF216" t="s">
        <v>219</v>
      </c>
      <c r="CG216" t="s">
        <v>219</v>
      </c>
      <c r="CH216" t="s">
        <v>219</v>
      </c>
      <c r="CI216">
        <v>0</v>
      </c>
      <c r="CJ216">
        <v>0</v>
      </c>
      <c r="CK216">
        <v>1</v>
      </c>
      <c r="CL216">
        <v>0</v>
      </c>
      <c r="CM216">
        <v>0</v>
      </c>
      <c r="CN216">
        <v>0</v>
      </c>
      <c r="CO216">
        <v>0</v>
      </c>
      <c r="CP216">
        <v>0</v>
      </c>
      <c r="CQ216">
        <v>0</v>
      </c>
      <c r="CR216">
        <v>0</v>
      </c>
      <c r="CS216">
        <v>0</v>
      </c>
      <c r="CT216">
        <v>0</v>
      </c>
      <c r="CU216">
        <v>0</v>
      </c>
      <c r="CV216">
        <v>0</v>
      </c>
      <c r="CW216">
        <v>0</v>
      </c>
      <c r="CX216">
        <v>0</v>
      </c>
      <c r="CY216">
        <v>0</v>
      </c>
      <c r="CZ216">
        <v>1</v>
      </c>
      <c r="DA216">
        <v>1</v>
      </c>
      <c r="DB216">
        <v>1</v>
      </c>
      <c r="DC216">
        <v>1</v>
      </c>
      <c r="DD216">
        <v>1</v>
      </c>
      <c r="DE216">
        <v>0</v>
      </c>
      <c r="DF216">
        <v>1</v>
      </c>
      <c r="DG216">
        <v>1</v>
      </c>
      <c r="DH216">
        <v>0</v>
      </c>
      <c r="DI216">
        <v>1</v>
      </c>
      <c r="DJ216">
        <v>0</v>
      </c>
      <c r="DK216">
        <v>1</v>
      </c>
      <c r="DL216">
        <v>0</v>
      </c>
      <c r="DM216" t="s">
        <v>219</v>
      </c>
      <c r="DN216" t="s">
        <v>219</v>
      </c>
      <c r="DO216" t="s">
        <v>219</v>
      </c>
      <c r="DP216" t="s">
        <v>219</v>
      </c>
      <c r="DQ216" t="s">
        <v>219</v>
      </c>
      <c r="DR216">
        <v>0</v>
      </c>
      <c r="DS216">
        <v>0</v>
      </c>
      <c r="DT216">
        <v>1</v>
      </c>
      <c r="DU216">
        <v>0</v>
      </c>
      <c r="DV216">
        <v>1</v>
      </c>
      <c r="DW216">
        <v>1</v>
      </c>
      <c r="DX216">
        <v>0</v>
      </c>
      <c r="DY216">
        <v>0</v>
      </c>
      <c r="DZ216">
        <v>0</v>
      </c>
      <c r="EA216">
        <v>0</v>
      </c>
      <c r="EB216">
        <v>0</v>
      </c>
      <c r="EC216">
        <v>1</v>
      </c>
      <c r="ED216">
        <v>0</v>
      </c>
      <c r="EE216" t="s">
        <v>219</v>
      </c>
      <c r="EF216" t="s">
        <v>219</v>
      </c>
      <c r="EG216" t="s">
        <v>219</v>
      </c>
      <c r="EH216" t="s">
        <v>219</v>
      </c>
      <c r="EI216" t="s">
        <v>219</v>
      </c>
      <c r="EJ216">
        <v>0</v>
      </c>
      <c r="EK216" t="s">
        <v>219</v>
      </c>
      <c r="EL216" t="s">
        <v>219</v>
      </c>
      <c r="EM216" t="s">
        <v>219</v>
      </c>
      <c r="EN216" t="s">
        <v>219</v>
      </c>
      <c r="EO216" t="s">
        <v>219</v>
      </c>
      <c r="EP216">
        <v>1</v>
      </c>
      <c r="EQ216">
        <v>0</v>
      </c>
      <c r="ER216">
        <v>1</v>
      </c>
      <c r="ES216">
        <v>1</v>
      </c>
      <c r="ET216">
        <v>1</v>
      </c>
      <c r="EU216">
        <v>1</v>
      </c>
      <c r="EV216">
        <v>0</v>
      </c>
      <c r="EW216" t="s">
        <v>219</v>
      </c>
      <c r="EX216" t="s">
        <v>219</v>
      </c>
      <c r="EY216" t="s">
        <v>219</v>
      </c>
      <c r="EZ216" t="s">
        <v>219</v>
      </c>
      <c r="FA216" t="s">
        <v>219</v>
      </c>
      <c r="FB216" t="s">
        <v>219</v>
      </c>
      <c r="FC216">
        <v>1</v>
      </c>
      <c r="FD216">
        <v>0</v>
      </c>
      <c r="FE216">
        <v>1</v>
      </c>
      <c r="FF216">
        <v>1</v>
      </c>
      <c r="FG216">
        <v>0</v>
      </c>
      <c r="FH216" t="s">
        <v>219</v>
      </c>
      <c r="FI216" t="s">
        <v>219</v>
      </c>
      <c r="FJ216" t="s">
        <v>219</v>
      </c>
      <c r="FK216" t="s">
        <v>219</v>
      </c>
      <c r="FL216" t="s">
        <v>219</v>
      </c>
      <c r="FM216" t="s">
        <v>219</v>
      </c>
      <c r="FN216">
        <v>0</v>
      </c>
      <c r="FO216">
        <v>0</v>
      </c>
      <c r="FP216" t="s">
        <v>219</v>
      </c>
      <c r="FQ216" t="s">
        <v>219</v>
      </c>
      <c r="FR216" t="s">
        <v>219</v>
      </c>
      <c r="FS216" t="s">
        <v>219</v>
      </c>
      <c r="FT216" t="s">
        <v>219</v>
      </c>
      <c r="FU216" t="s">
        <v>219</v>
      </c>
      <c r="FV216" t="s">
        <v>219</v>
      </c>
      <c r="FW216" t="s">
        <v>219</v>
      </c>
      <c r="FX216" t="s">
        <v>219</v>
      </c>
      <c r="FY216">
        <v>0</v>
      </c>
      <c r="FZ216">
        <v>0</v>
      </c>
      <c r="GA216" t="s">
        <v>219</v>
      </c>
      <c r="GB216" t="s">
        <v>219</v>
      </c>
      <c r="GC216" t="s">
        <v>219</v>
      </c>
      <c r="GD216" t="s">
        <v>219</v>
      </c>
      <c r="GE216" t="s">
        <v>219</v>
      </c>
      <c r="GF216" t="s">
        <v>219</v>
      </c>
      <c r="GG216" t="s">
        <v>219</v>
      </c>
      <c r="GH216" t="s">
        <v>219</v>
      </c>
      <c r="GI216" t="s">
        <v>219</v>
      </c>
      <c r="GJ216" t="s">
        <v>219</v>
      </c>
      <c r="GK216" t="s">
        <v>219</v>
      </c>
      <c r="GL216" t="s">
        <v>219</v>
      </c>
      <c r="GM216" t="s">
        <v>219</v>
      </c>
      <c r="GN216" t="s">
        <v>219</v>
      </c>
      <c r="GO216" t="s">
        <v>219</v>
      </c>
      <c r="GP216" t="s">
        <v>219</v>
      </c>
      <c r="GQ216" t="s">
        <v>219</v>
      </c>
      <c r="GR216" t="s">
        <v>219</v>
      </c>
      <c r="GS216" t="s">
        <v>219</v>
      </c>
      <c r="GT216" t="s">
        <v>219</v>
      </c>
      <c r="GU216" t="s">
        <v>219</v>
      </c>
      <c r="GV216" t="s">
        <v>219</v>
      </c>
      <c r="GW216" t="s">
        <v>219</v>
      </c>
      <c r="GX216" t="s">
        <v>219</v>
      </c>
      <c r="GY216" t="s">
        <v>219</v>
      </c>
      <c r="GZ216" t="s">
        <v>219</v>
      </c>
      <c r="HA216" t="s">
        <v>219</v>
      </c>
      <c r="HB216" t="s">
        <v>219</v>
      </c>
      <c r="HC216" t="s">
        <v>219</v>
      </c>
      <c r="HD216" t="s">
        <v>219</v>
      </c>
      <c r="HE216" t="s">
        <v>219</v>
      </c>
      <c r="HF216" t="s">
        <v>219</v>
      </c>
      <c r="HG216" t="s">
        <v>219</v>
      </c>
      <c r="HH216" t="s">
        <v>219</v>
      </c>
      <c r="HI216" t="s">
        <v>219</v>
      </c>
      <c r="HJ216">
        <v>0</v>
      </c>
    </row>
    <row r="217" spans="1:218">
      <c r="A217" t="s">
        <v>262</v>
      </c>
      <c r="B217" s="1">
        <v>44417</v>
      </c>
      <c r="C217" s="1">
        <v>44684</v>
      </c>
      <c r="D217">
        <v>0</v>
      </c>
      <c r="E217">
        <v>1</v>
      </c>
      <c r="F217">
        <v>0</v>
      </c>
      <c r="G217">
        <v>1</v>
      </c>
      <c r="H217">
        <v>1</v>
      </c>
      <c r="I217">
        <v>1</v>
      </c>
      <c r="J217">
        <v>1</v>
      </c>
      <c r="K217">
        <v>0</v>
      </c>
      <c r="L217">
        <v>0</v>
      </c>
      <c r="M217">
        <v>1</v>
      </c>
      <c r="N217">
        <v>0</v>
      </c>
      <c r="O217">
        <v>1</v>
      </c>
      <c r="P217">
        <v>0</v>
      </c>
      <c r="Q217">
        <v>0</v>
      </c>
      <c r="R217">
        <v>0</v>
      </c>
      <c r="S217">
        <v>0</v>
      </c>
      <c r="T217">
        <v>0</v>
      </c>
      <c r="U217" t="s">
        <v>219</v>
      </c>
      <c r="V217" t="s">
        <v>219</v>
      </c>
      <c r="W217" t="s">
        <v>219</v>
      </c>
      <c r="X217" t="s">
        <v>219</v>
      </c>
      <c r="Y217" t="s">
        <v>219</v>
      </c>
      <c r="Z217" t="s">
        <v>219</v>
      </c>
      <c r="AA217" t="s">
        <v>219</v>
      </c>
      <c r="AB217">
        <v>0</v>
      </c>
      <c r="AC217">
        <v>1</v>
      </c>
      <c r="AD217">
        <v>1</v>
      </c>
      <c r="AE217">
        <v>1</v>
      </c>
      <c r="AF217">
        <v>0</v>
      </c>
      <c r="AG217">
        <v>1</v>
      </c>
      <c r="AH217">
        <v>0</v>
      </c>
      <c r="AI217">
        <v>1</v>
      </c>
      <c r="AJ217">
        <v>1</v>
      </c>
      <c r="AK217">
        <v>0</v>
      </c>
      <c r="AL217">
        <v>0</v>
      </c>
      <c r="AM217">
        <v>1</v>
      </c>
      <c r="AN217">
        <v>1</v>
      </c>
      <c r="AO217">
        <v>0</v>
      </c>
      <c r="AP217">
        <v>0</v>
      </c>
      <c r="AQ217">
        <v>0</v>
      </c>
      <c r="AR217">
        <v>0</v>
      </c>
      <c r="AS217">
        <v>0</v>
      </c>
      <c r="AT217">
        <v>1</v>
      </c>
      <c r="AU217">
        <v>0</v>
      </c>
      <c r="AV217" t="s">
        <v>219</v>
      </c>
      <c r="AW217" t="s">
        <v>219</v>
      </c>
      <c r="AX217">
        <v>0</v>
      </c>
      <c r="AY217" t="s">
        <v>219</v>
      </c>
      <c r="AZ217" t="s">
        <v>219</v>
      </c>
      <c r="BA217" t="s">
        <v>219</v>
      </c>
      <c r="BB217" t="s">
        <v>219</v>
      </c>
      <c r="BC217" t="s">
        <v>219</v>
      </c>
      <c r="BD217" t="s">
        <v>219</v>
      </c>
      <c r="BE217" t="s">
        <v>219</v>
      </c>
      <c r="BF217" t="s">
        <v>219</v>
      </c>
      <c r="BG217" t="s">
        <v>219</v>
      </c>
      <c r="BH217">
        <v>0</v>
      </c>
      <c r="BI217">
        <v>0</v>
      </c>
      <c r="BJ217" t="s">
        <v>219</v>
      </c>
      <c r="BK217" t="s">
        <v>219</v>
      </c>
      <c r="BL217" t="s">
        <v>219</v>
      </c>
      <c r="BM217" t="s">
        <v>219</v>
      </c>
      <c r="BN217" t="s">
        <v>219</v>
      </c>
      <c r="BO217" t="s">
        <v>219</v>
      </c>
      <c r="BP217">
        <v>0</v>
      </c>
      <c r="BQ217">
        <v>1</v>
      </c>
      <c r="BR217">
        <v>0</v>
      </c>
      <c r="BS217" t="s">
        <v>219</v>
      </c>
      <c r="BT217" t="s">
        <v>219</v>
      </c>
      <c r="BU217" t="s">
        <v>219</v>
      </c>
      <c r="BV217" t="s">
        <v>219</v>
      </c>
      <c r="BW217" t="s">
        <v>219</v>
      </c>
      <c r="BX217" t="s">
        <v>219</v>
      </c>
      <c r="BY217" t="s">
        <v>219</v>
      </c>
      <c r="BZ217" t="s">
        <v>219</v>
      </c>
      <c r="CA217" t="s">
        <v>219</v>
      </c>
      <c r="CB217" t="s">
        <v>219</v>
      </c>
      <c r="CC217" t="s">
        <v>219</v>
      </c>
      <c r="CD217" t="s">
        <v>219</v>
      </c>
      <c r="CE217" t="s">
        <v>219</v>
      </c>
      <c r="CF217" t="s">
        <v>219</v>
      </c>
      <c r="CG217" t="s">
        <v>219</v>
      </c>
      <c r="CH217" t="s">
        <v>219</v>
      </c>
      <c r="CI217">
        <v>0</v>
      </c>
      <c r="CJ217">
        <v>0</v>
      </c>
      <c r="CK217">
        <v>1</v>
      </c>
      <c r="CL217">
        <v>0</v>
      </c>
      <c r="CM217">
        <v>0</v>
      </c>
      <c r="CN217">
        <v>0</v>
      </c>
      <c r="CO217">
        <v>0</v>
      </c>
      <c r="CP217">
        <v>0</v>
      </c>
      <c r="CQ217">
        <v>0</v>
      </c>
      <c r="CR217">
        <v>0</v>
      </c>
      <c r="CS217">
        <v>0</v>
      </c>
      <c r="CT217">
        <v>0</v>
      </c>
      <c r="CU217">
        <v>0</v>
      </c>
      <c r="CV217">
        <v>0</v>
      </c>
      <c r="CW217">
        <v>0</v>
      </c>
      <c r="CX217">
        <v>0</v>
      </c>
      <c r="CY217">
        <v>0</v>
      </c>
      <c r="CZ217">
        <v>1</v>
      </c>
      <c r="DA217">
        <v>1</v>
      </c>
      <c r="DB217">
        <v>1</v>
      </c>
      <c r="DC217">
        <v>1</v>
      </c>
      <c r="DD217">
        <v>1</v>
      </c>
      <c r="DE217">
        <v>0</v>
      </c>
      <c r="DF217">
        <v>1</v>
      </c>
      <c r="DG217">
        <v>1</v>
      </c>
      <c r="DH217">
        <v>0</v>
      </c>
      <c r="DI217">
        <v>1</v>
      </c>
      <c r="DJ217">
        <v>0</v>
      </c>
      <c r="DK217">
        <v>1</v>
      </c>
      <c r="DL217">
        <v>0</v>
      </c>
      <c r="DM217" t="s">
        <v>219</v>
      </c>
      <c r="DN217" t="s">
        <v>219</v>
      </c>
      <c r="DO217" t="s">
        <v>219</v>
      </c>
      <c r="DP217" t="s">
        <v>219</v>
      </c>
      <c r="DQ217" t="s">
        <v>219</v>
      </c>
      <c r="DR217">
        <v>0</v>
      </c>
      <c r="DS217">
        <v>0</v>
      </c>
      <c r="DT217">
        <v>1</v>
      </c>
      <c r="DU217">
        <v>0</v>
      </c>
      <c r="DV217">
        <v>1</v>
      </c>
      <c r="DW217">
        <v>1</v>
      </c>
      <c r="DX217">
        <v>0</v>
      </c>
      <c r="DY217">
        <v>0</v>
      </c>
      <c r="DZ217">
        <v>0</v>
      </c>
      <c r="EA217">
        <v>0</v>
      </c>
      <c r="EB217">
        <v>0</v>
      </c>
      <c r="EC217">
        <v>1</v>
      </c>
      <c r="ED217">
        <v>0</v>
      </c>
      <c r="EE217" t="s">
        <v>219</v>
      </c>
      <c r="EF217" t="s">
        <v>219</v>
      </c>
      <c r="EG217" t="s">
        <v>219</v>
      </c>
      <c r="EH217" t="s">
        <v>219</v>
      </c>
      <c r="EI217" t="s">
        <v>219</v>
      </c>
      <c r="EJ217">
        <v>0</v>
      </c>
      <c r="EK217" t="s">
        <v>219</v>
      </c>
      <c r="EL217" t="s">
        <v>219</v>
      </c>
      <c r="EM217" t="s">
        <v>219</v>
      </c>
      <c r="EN217" t="s">
        <v>219</v>
      </c>
      <c r="EO217" t="s">
        <v>219</v>
      </c>
      <c r="EP217">
        <v>1</v>
      </c>
      <c r="EQ217">
        <v>0</v>
      </c>
      <c r="ER217">
        <v>1</v>
      </c>
      <c r="ES217">
        <v>1</v>
      </c>
      <c r="ET217">
        <v>1</v>
      </c>
      <c r="EU217">
        <v>1</v>
      </c>
      <c r="EV217">
        <v>0</v>
      </c>
      <c r="EW217" t="s">
        <v>219</v>
      </c>
      <c r="EX217" t="s">
        <v>219</v>
      </c>
      <c r="EY217" t="s">
        <v>219</v>
      </c>
      <c r="EZ217" t="s">
        <v>219</v>
      </c>
      <c r="FA217" t="s">
        <v>219</v>
      </c>
      <c r="FB217" t="s">
        <v>219</v>
      </c>
      <c r="FC217">
        <v>1</v>
      </c>
      <c r="FD217">
        <v>0</v>
      </c>
      <c r="FE217">
        <v>1</v>
      </c>
      <c r="FF217">
        <v>1</v>
      </c>
      <c r="FG217">
        <v>0</v>
      </c>
      <c r="FH217" t="s">
        <v>219</v>
      </c>
      <c r="FI217" t="s">
        <v>219</v>
      </c>
      <c r="FJ217" t="s">
        <v>219</v>
      </c>
      <c r="FK217" t="s">
        <v>219</v>
      </c>
      <c r="FL217" t="s">
        <v>219</v>
      </c>
      <c r="FM217" t="s">
        <v>219</v>
      </c>
      <c r="FN217">
        <v>0</v>
      </c>
      <c r="FO217">
        <v>0</v>
      </c>
      <c r="FP217" t="s">
        <v>219</v>
      </c>
      <c r="FQ217" t="s">
        <v>219</v>
      </c>
      <c r="FR217" t="s">
        <v>219</v>
      </c>
      <c r="FS217" t="s">
        <v>219</v>
      </c>
      <c r="FT217" t="s">
        <v>219</v>
      </c>
      <c r="FU217" t="s">
        <v>219</v>
      </c>
      <c r="FV217" t="s">
        <v>219</v>
      </c>
      <c r="FW217" t="s">
        <v>219</v>
      </c>
      <c r="FX217" t="s">
        <v>219</v>
      </c>
      <c r="FY217">
        <v>0</v>
      </c>
      <c r="FZ217">
        <v>0</v>
      </c>
      <c r="GA217" t="s">
        <v>219</v>
      </c>
      <c r="GB217" t="s">
        <v>219</v>
      </c>
      <c r="GC217" t="s">
        <v>219</v>
      </c>
      <c r="GD217" t="s">
        <v>219</v>
      </c>
      <c r="GE217" t="s">
        <v>219</v>
      </c>
      <c r="GF217" t="s">
        <v>219</v>
      </c>
      <c r="GG217" t="s">
        <v>219</v>
      </c>
      <c r="GH217" t="s">
        <v>219</v>
      </c>
      <c r="GI217" t="s">
        <v>219</v>
      </c>
      <c r="GJ217" t="s">
        <v>219</v>
      </c>
      <c r="GK217" t="s">
        <v>219</v>
      </c>
      <c r="GL217" t="s">
        <v>219</v>
      </c>
      <c r="GM217" t="s">
        <v>219</v>
      </c>
      <c r="GN217" t="s">
        <v>219</v>
      </c>
      <c r="GO217" t="s">
        <v>219</v>
      </c>
      <c r="GP217" t="s">
        <v>219</v>
      </c>
      <c r="GQ217" t="s">
        <v>219</v>
      </c>
      <c r="GR217" t="s">
        <v>219</v>
      </c>
      <c r="GS217" t="s">
        <v>219</v>
      </c>
      <c r="GT217" t="s">
        <v>219</v>
      </c>
      <c r="GU217" t="s">
        <v>219</v>
      </c>
      <c r="GV217" t="s">
        <v>219</v>
      </c>
      <c r="GW217" t="s">
        <v>219</v>
      </c>
      <c r="GX217" t="s">
        <v>219</v>
      </c>
      <c r="GY217" t="s">
        <v>219</v>
      </c>
      <c r="GZ217" t="s">
        <v>219</v>
      </c>
      <c r="HA217" t="s">
        <v>219</v>
      </c>
      <c r="HB217" t="s">
        <v>219</v>
      </c>
      <c r="HC217" t="s">
        <v>219</v>
      </c>
      <c r="HD217" t="s">
        <v>219</v>
      </c>
      <c r="HE217" t="s">
        <v>219</v>
      </c>
      <c r="HF217" t="s">
        <v>219</v>
      </c>
      <c r="HG217" t="s">
        <v>219</v>
      </c>
      <c r="HH217" t="s">
        <v>219</v>
      </c>
      <c r="HI217" t="s">
        <v>219</v>
      </c>
      <c r="HJ217">
        <v>0</v>
      </c>
    </row>
    <row r="218" spans="1:218">
      <c r="A218" t="s">
        <v>262</v>
      </c>
      <c r="B218" s="1">
        <v>44685</v>
      </c>
      <c r="C218" s="1">
        <v>44742</v>
      </c>
      <c r="D218">
        <v>0</v>
      </c>
      <c r="E218">
        <v>1</v>
      </c>
      <c r="F218">
        <v>0</v>
      </c>
      <c r="G218">
        <v>1</v>
      </c>
      <c r="H218">
        <v>1</v>
      </c>
      <c r="I218">
        <v>1</v>
      </c>
      <c r="J218">
        <v>1</v>
      </c>
      <c r="K218">
        <v>0</v>
      </c>
      <c r="L218">
        <v>0</v>
      </c>
      <c r="M218">
        <v>1</v>
      </c>
      <c r="N218">
        <v>0</v>
      </c>
      <c r="O218">
        <v>1</v>
      </c>
      <c r="P218">
        <v>0</v>
      </c>
      <c r="Q218">
        <v>0</v>
      </c>
      <c r="R218">
        <v>0</v>
      </c>
      <c r="S218">
        <v>0</v>
      </c>
      <c r="T218">
        <v>0</v>
      </c>
      <c r="U218" t="s">
        <v>219</v>
      </c>
      <c r="V218" t="s">
        <v>219</v>
      </c>
      <c r="W218" t="s">
        <v>219</v>
      </c>
      <c r="X218" t="s">
        <v>219</v>
      </c>
      <c r="Y218" t="s">
        <v>219</v>
      </c>
      <c r="Z218" t="s">
        <v>219</v>
      </c>
      <c r="AA218" t="s">
        <v>219</v>
      </c>
      <c r="AB218">
        <v>0</v>
      </c>
      <c r="AC218">
        <v>1</v>
      </c>
      <c r="AD218">
        <v>1</v>
      </c>
      <c r="AE218">
        <v>1</v>
      </c>
      <c r="AF218">
        <v>0</v>
      </c>
      <c r="AG218">
        <v>1</v>
      </c>
      <c r="AH218">
        <v>0</v>
      </c>
      <c r="AI218">
        <v>1</v>
      </c>
      <c r="AJ218">
        <v>1</v>
      </c>
      <c r="AK218">
        <v>0</v>
      </c>
      <c r="AL218">
        <v>0</v>
      </c>
      <c r="AM218">
        <v>1</v>
      </c>
      <c r="AN218">
        <v>1</v>
      </c>
      <c r="AO218">
        <v>0</v>
      </c>
      <c r="AP218">
        <v>0</v>
      </c>
      <c r="AQ218">
        <v>0</v>
      </c>
      <c r="AR218">
        <v>0</v>
      </c>
      <c r="AS218">
        <v>0</v>
      </c>
      <c r="AT218">
        <v>1</v>
      </c>
      <c r="AU218">
        <v>0</v>
      </c>
      <c r="AV218" t="s">
        <v>219</v>
      </c>
      <c r="AW218" t="s">
        <v>219</v>
      </c>
      <c r="AX218">
        <v>1</v>
      </c>
      <c r="AY218">
        <v>0</v>
      </c>
      <c r="AZ218">
        <v>1</v>
      </c>
      <c r="BA218">
        <v>0</v>
      </c>
      <c r="BB218">
        <v>0</v>
      </c>
      <c r="BC218">
        <v>0</v>
      </c>
      <c r="BD218">
        <v>0</v>
      </c>
      <c r="BE218">
        <v>0</v>
      </c>
      <c r="BF218">
        <v>1</v>
      </c>
      <c r="BG218">
        <v>0</v>
      </c>
      <c r="BH218">
        <v>0</v>
      </c>
      <c r="BI218">
        <v>0</v>
      </c>
      <c r="BJ218" t="s">
        <v>219</v>
      </c>
      <c r="BK218" t="s">
        <v>219</v>
      </c>
      <c r="BL218" t="s">
        <v>219</v>
      </c>
      <c r="BM218" t="s">
        <v>219</v>
      </c>
      <c r="BN218" t="s">
        <v>219</v>
      </c>
      <c r="BO218" t="s">
        <v>219</v>
      </c>
      <c r="BP218">
        <v>0</v>
      </c>
      <c r="BQ218">
        <v>1</v>
      </c>
      <c r="BR218">
        <v>0</v>
      </c>
      <c r="BS218" t="s">
        <v>219</v>
      </c>
      <c r="BT218" t="s">
        <v>219</v>
      </c>
      <c r="BU218" t="s">
        <v>219</v>
      </c>
      <c r="BV218" t="s">
        <v>219</v>
      </c>
      <c r="BW218" t="s">
        <v>219</v>
      </c>
      <c r="BX218" t="s">
        <v>219</v>
      </c>
      <c r="BY218" t="s">
        <v>219</v>
      </c>
      <c r="BZ218" t="s">
        <v>219</v>
      </c>
      <c r="CA218" t="s">
        <v>219</v>
      </c>
      <c r="CB218" t="s">
        <v>219</v>
      </c>
      <c r="CC218" t="s">
        <v>219</v>
      </c>
      <c r="CD218" t="s">
        <v>219</v>
      </c>
      <c r="CE218" t="s">
        <v>219</v>
      </c>
      <c r="CF218" t="s">
        <v>219</v>
      </c>
      <c r="CG218" t="s">
        <v>219</v>
      </c>
      <c r="CH218" t="s">
        <v>219</v>
      </c>
      <c r="CI218">
        <v>0</v>
      </c>
      <c r="CJ218">
        <v>0</v>
      </c>
      <c r="CK218">
        <v>1</v>
      </c>
      <c r="CL218">
        <v>0</v>
      </c>
      <c r="CM218">
        <v>0</v>
      </c>
      <c r="CN218">
        <v>0</v>
      </c>
      <c r="CO218">
        <v>0</v>
      </c>
      <c r="CP218">
        <v>0</v>
      </c>
      <c r="CQ218">
        <v>0</v>
      </c>
      <c r="CR218">
        <v>0</v>
      </c>
      <c r="CS218">
        <v>0</v>
      </c>
      <c r="CT218">
        <v>0</v>
      </c>
      <c r="CU218">
        <v>0</v>
      </c>
      <c r="CV218">
        <v>0</v>
      </c>
      <c r="CW218">
        <v>0</v>
      </c>
      <c r="CX218">
        <v>0</v>
      </c>
      <c r="CY218">
        <v>0</v>
      </c>
      <c r="CZ218">
        <v>1</v>
      </c>
      <c r="DA218">
        <v>1</v>
      </c>
      <c r="DB218">
        <v>1</v>
      </c>
      <c r="DC218">
        <v>1</v>
      </c>
      <c r="DD218">
        <v>1</v>
      </c>
      <c r="DE218">
        <v>0</v>
      </c>
      <c r="DF218">
        <v>1</v>
      </c>
      <c r="DG218">
        <v>1</v>
      </c>
      <c r="DH218">
        <v>0</v>
      </c>
      <c r="DI218">
        <v>1</v>
      </c>
      <c r="DJ218">
        <v>0</v>
      </c>
      <c r="DK218">
        <v>1</v>
      </c>
      <c r="DL218">
        <v>0</v>
      </c>
      <c r="DM218" t="s">
        <v>219</v>
      </c>
      <c r="DN218" t="s">
        <v>219</v>
      </c>
      <c r="DO218" t="s">
        <v>219</v>
      </c>
      <c r="DP218" t="s">
        <v>219</v>
      </c>
      <c r="DQ218" t="s">
        <v>219</v>
      </c>
      <c r="DR218">
        <v>0</v>
      </c>
      <c r="DS218">
        <v>0</v>
      </c>
      <c r="DT218">
        <v>1</v>
      </c>
      <c r="DU218">
        <v>0</v>
      </c>
      <c r="DV218">
        <v>1</v>
      </c>
      <c r="DW218">
        <v>1</v>
      </c>
      <c r="DX218">
        <v>0</v>
      </c>
      <c r="DY218">
        <v>0</v>
      </c>
      <c r="DZ218">
        <v>0</v>
      </c>
      <c r="EA218">
        <v>0</v>
      </c>
      <c r="EB218">
        <v>0</v>
      </c>
      <c r="EC218">
        <v>1</v>
      </c>
      <c r="ED218">
        <v>0</v>
      </c>
      <c r="EE218" t="s">
        <v>219</v>
      </c>
      <c r="EF218" t="s">
        <v>219</v>
      </c>
      <c r="EG218" t="s">
        <v>219</v>
      </c>
      <c r="EH218" t="s">
        <v>219</v>
      </c>
      <c r="EI218" t="s">
        <v>219</v>
      </c>
      <c r="EJ218">
        <v>0</v>
      </c>
      <c r="EK218" t="s">
        <v>219</v>
      </c>
      <c r="EL218" t="s">
        <v>219</v>
      </c>
      <c r="EM218" t="s">
        <v>219</v>
      </c>
      <c r="EN218" t="s">
        <v>219</v>
      </c>
      <c r="EO218" t="s">
        <v>219</v>
      </c>
      <c r="EP218">
        <v>1</v>
      </c>
      <c r="EQ218">
        <v>0</v>
      </c>
      <c r="ER218">
        <v>1</v>
      </c>
      <c r="ES218">
        <v>1</v>
      </c>
      <c r="ET218">
        <v>1</v>
      </c>
      <c r="EU218">
        <v>1</v>
      </c>
      <c r="EV218">
        <v>0</v>
      </c>
      <c r="EW218" t="s">
        <v>219</v>
      </c>
      <c r="EX218" t="s">
        <v>219</v>
      </c>
      <c r="EY218" t="s">
        <v>219</v>
      </c>
      <c r="EZ218" t="s">
        <v>219</v>
      </c>
      <c r="FA218" t="s">
        <v>219</v>
      </c>
      <c r="FB218" t="s">
        <v>219</v>
      </c>
      <c r="FC218">
        <v>1</v>
      </c>
      <c r="FD218">
        <v>0</v>
      </c>
      <c r="FE218">
        <v>1</v>
      </c>
      <c r="FF218">
        <v>1</v>
      </c>
      <c r="FG218">
        <v>0</v>
      </c>
      <c r="FH218" t="s">
        <v>219</v>
      </c>
      <c r="FI218" t="s">
        <v>219</v>
      </c>
      <c r="FJ218" t="s">
        <v>219</v>
      </c>
      <c r="FK218" t="s">
        <v>219</v>
      </c>
      <c r="FL218" t="s">
        <v>219</v>
      </c>
      <c r="FM218" t="s">
        <v>219</v>
      </c>
      <c r="FN218">
        <v>0</v>
      </c>
      <c r="FO218">
        <v>0</v>
      </c>
      <c r="FP218" t="s">
        <v>219</v>
      </c>
      <c r="FQ218" t="s">
        <v>219</v>
      </c>
      <c r="FR218" t="s">
        <v>219</v>
      </c>
      <c r="FS218" t="s">
        <v>219</v>
      </c>
      <c r="FT218" t="s">
        <v>219</v>
      </c>
      <c r="FU218" t="s">
        <v>219</v>
      </c>
      <c r="FV218" t="s">
        <v>219</v>
      </c>
      <c r="FW218" t="s">
        <v>219</v>
      </c>
      <c r="FX218" t="s">
        <v>219</v>
      </c>
      <c r="FY218">
        <v>0</v>
      </c>
      <c r="FZ218">
        <v>0</v>
      </c>
      <c r="GA218" t="s">
        <v>219</v>
      </c>
      <c r="GB218" t="s">
        <v>219</v>
      </c>
      <c r="GC218" t="s">
        <v>219</v>
      </c>
      <c r="GD218" t="s">
        <v>219</v>
      </c>
      <c r="GE218" t="s">
        <v>219</v>
      </c>
      <c r="GF218" t="s">
        <v>219</v>
      </c>
      <c r="GG218" t="s">
        <v>219</v>
      </c>
      <c r="GH218" t="s">
        <v>219</v>
      </c>
      <c r="GI218" t="s">
        <v>219</v>
      </c>
      <c r="GJ218" t="s">
        <v>219</v>
      </c>
      <c r="GK218" t="s">
        <v>219</v>
      </c>
      <c r="GL218" t="s">
        <v>219</v>
      </c>
      <c r="GM218" t="s">
        <v>219</v>
      </c>
      <c r="GN218" t="s">
        <v>219</v>
      </c>
      <c r="GO218" t="s">
        <v>219</v>
      </c>
      <c r="GP218" t="s">
        <v>219</v>
      </c>
      <c r="GQ218" t="s">
        <v>219</v>
      </c>
      <c r="GR218" t="s">
        <v>219</v>
      </c>
      <c r="GS218" t="s">
        <v>219</v>
      </c>
      <c r="GT218" t="s">
        <v>219</v>
      </c>
      <c r="GU218" t="s">
        <v>219</v>
      </c>
      <c r="GV218" t="s">
        <v>219</v>
      </c>
      <c r="GW218" t="s">
        <v>219</v>
      </c>
      <c r="GX218" t="s">
        <v>219</v>
      </c>
      <c r="GY218" t="s">
        <v>219</v>
      </c>
      <c r="GZ218" t="s">
        <v>219</v>
      </c>
      <c r="HA218" t="s">
        <v>219</v>
      </c>
      <c r="HB218" t="s">
        <v>219</v>
      </c>
      <c r="HC218" t="s">
        <v>219</v>
      </c>
      <c r="HD218" t="s">
        <v>219</v>
      </c>
      <c r="HE218" t="s">
        <v>219</v>
      </c>
      <c r="HF218" t="s">
        <v>219</v>
      </c>
      <c r="HG218" t="s">
        <v>219</v>
      </c>
      <c r="HH218" t="s">
        <v>219</v>
      </c>
      <c r="HI218" t="s">
        <v>219</v>
      </c>
      <c r="HJ218">
        <v>0</v>
      </c>
    </row>
    <row r="219" spans="1:218">
      <c r="A219" t="s">
        <v>262</v>
      </c>
      <c r="B219" s="1">
        <v>44743</v>
      </c>
      <c r="C219" s="1">
        <v>44866</v>
      </c>
      <c r="D219">
        <v>0</v>
      </c>
      <c r="E219">
        <v>1</v>
      </c>
      <c r="F219">
        <v>0</v>
      </c>
      <c r="G219">
        <v>1</v>
      </c>
      <c r="H219">
        <v>1</v>
      </c>
      <c r="I219">
        <v>1</v>
      </c>
      <c r="J219">
        <v>1</v>
      </c>
      <c r="K219">
        <v>0</v>
      </c>
      <c r="L219">
        <v>0</v>
      </c>
      <c r="M219">
        <v>1</v>
      </c>
      <c r="N219">
        <v>0</v>
      </c>
      <c r="O219">
        <v>1</v>
      </c>
      <c r="P219">
        <v>1</v>
      </c>
      <c r="Q219">
        <v>0</v>
      </c>
      <c r="R219">
        <v>0</v>
      </c>
      <c r="S219">
        <v>0</v>
      </c>
      <c r="T219">
        <v>0</v>
      </c>
      <c r="U219" t="s">
        <v>219</v>
      </c>
      <c r="V219" t="s">
        <v>219</v>
      </c>
      <c r="W219" t="s">
        <v>219</v>
      </c>
      <c r="X219" t="s">
        <v>219</v>
      </c>
      <c r="Y219" t="s">
        <v>219</v>
      </c>
      <c r="Z219" t="s">
        <v>219</v>
      </c>
      <c r="AA219" t="s">
        <v>219</v>
      </c>
      <c r="AB219">
        <v>0</v>
      </c>
      <c r="AC219">
        <v>1</v>
      </c>
      <c r="AD219">
        <v>1</v>
      </c>
      <c r="AE219">
        <v>1</v>
      </c>
      <c r="AF219">
        <v>0</v>
      </c>
      <c r="AG219">
        <v>1</v>
      </c>
      <c r="AH219">
        <v>0</v>
      </c>
      <c r="AI219">
        <v>1</v>
      </c>
      <c r="AJ219">
        <v>1</v>
      </c>
      <c r="AK219">
        <v>0</v>
      </c>
      <c r="AL219">
        <v>0</v>
      </c>
      <c r="AM219">
        <v>1</v>
      </c>
      <c r="AN219">
        <v>1</v>
      </c>
      <c r="AO219">
        <v>0</v>
      </c>
      <c r="AP219">
        <v>0</v>
      </c>
      <c r="AQ219">
        <v>0</v>
      </c>
      <c r="AR219">
        <v>0</v>
      </c>
      <c r="AS219">
        <v>0</v>
      </c>
      <c r="AT219">
        <v>1</v>
      </c>
      <c r="AU219">
        <v>0</v>
      </c>
      <c r="AV219" t="s">
        <v>219</v>
      </c>
      <c r="AW219" t="s">
        <v>219</v>
      </c>
      <c r="AX219">
        <v>1</v>
      </c>
      <c r="AY219">
        <v>0</v>
      </c>
      <c r="AZ219">
        <v>1</v>
      </c>
      <c r="BA219">
        <v>0</v>
      </c>
      <c r="BB219">
        <v>0</v>
      </c>
      <c r="BC219">
        <v>0</v>
      </c>
      <c r="BD219">
        <v>0</v>
      </c>
      <c r="BE219">
        <v>0</v>
      </c>
      <c r="BF219">
        <v>1</v>
      </c>
      <c r="BG219">
        <v>0</v>
      </c>
      <c r="BH219">
        <v>0</v>
      </c>
      <c r="BI219">
        <v>0</v>
      </c>
      <c r="BJ219" t="s">
        <v>219</v>
      </c>
      <c r="BK219" t="s">
        <v>219</v>
      </c>
      <c r="BL219" t="s">
        <v>219</v>
      </c>
      <c r="BM219" t="s">
        <v>219</v>
      </c>
      <c r="BN219" t="s">
        <v>219</v>
      </c>
      <c r="BO219" t="s">
        <v>219</v>
      </c>
      <c r="BP219">
        <v>0</v>
      </c>
      <c r="BQ219">
        <v>1</v>
      </c>
      <c r="BR219">
        <v>0</v>
      </c>
      <c r="BS219" t="s">
        <v>219</v>
      </c>
      <c r="BT219" t="s">
        <v>219</v>
      </c>
      <c r="BU219" t="s">
        <v>219</v>
      </c>
      <c r="BV219" t="s">
        <v>219</v>
      </c>
      <c r="BW219" t="s">
        <v>219</v>
      </c>
      <c r="BX219" t="s">
        <v>219</v>
      </c>
      <c r="BY219" t="s">
        <v>219</v>
      </c>
      <c r="BZ219" t="s">
        <v>219</v>
      </c>
      <c r="CA219" t="s">
        <v>219</v>
      </c>
      <c r="CB219" t="s">
        <v>219</v>
      </c>
      <c r="CC219" t="s">
        <v>219</v>
      </c>
      <c r="CD219" t="s">
        <v>219</v>
      </c>
      <c r="CE219" t="s">
        <v>219</v>
      </c>
      <c r="CF219" t="s">
        <v>219</v>
      </c>
      <c r="CG219" t="s">
        <v>219</v>
      </c>
      <c r="CH219" t="s">
        <v>219</v>
      </c>
      <c r="CI219">
        <v>0</v>
      </c>
      <c r="CJ219">
        <v>0</v>
      </c>
      <c r="CK219">
        <v>1</v>
      </c>
      <c r="CL219">
        <v>0</v>
      </c>
      <c r="CM219">
        <v>0</v>
      </c>
      <c r="CN219">
        <v>0</v>
      </c>
      <c r="CO219">
        <v>0</v>
      </c>
      <c r="CP219">
        <v>0</v>
      </c>
      <c r="CQ219">
        <v>0</v>
      </c>
      <c r="CR219">
        <v>0</v>
      </c>
      <c r="CS219">
        <v>0</v>
      </c>
      <c r="CT219">
        <v>0</v>
      </c>
      <c r="CU219">
        <v>0</v>
      </c>
      <c r="CV219">
        <v>0</v>
      </c>
      <c r="CW219">
        <v>0</v>
      </c>
      <c r="CX219">
        <v>0</v>
      </c>
      <c r="CY219">
        <v>0</v>
      </c>
      <c r="CZ219">
        <v>1</v>
      </c>
      <c r="DA219">
        <v>1</v>
      </c>
      <c r="DB219">
        <v>1</v>
      </c>
      <c r="DC219">
        <v>1</v>
      </c>
      <c r="DD219">
        <v>1</v>
      </c>
      <c r="DE219">
        <v>0</v>
      </c>
      <c r="DF219">
        <v>1</v>
      </c>
      <c r="DG219">
        <v>1</v>
      </c>
      <c r="DH219">
        <v>0</v>
      </c>
      <c r="DI219">
        <v>1</v>
      </c>
      <c r="DJ219">
        <v>0</v>
      </c>
      <c r="DK219">
        <v>1</v>
      </c>
      <c r="DL219">
        <v>0</v>
      </c>
      <c r="DM219" t="s">
        <v>219</v>
      </c>
      <c r="DN219" t="s">
        <v>219</v>
      </c>
      <c r="DO219" t="s">
        <v>219</v>
      </c>
      <c r="DP219" t="s">
        <v>219</v>
      </c>
      <c r="DQ219" t="s">
        <v>219</v>
      </c>
      <c r="DR219">
        <v>0</v>
      </c>
      <c r="DS219">
        <v>0</v>
      </c>
      <c r="DT219">
        <v>1</v>
      </c>
      <c r="DU219">
        <v>0</v>
      </c>
      <c r="DV219">
        <v>1</v>
      </c>
      <c r="DW219">
        <v>1</v>
      </c>
      <c r="DX219">
        <v>0</v>
      </c>
      <c r="DY219">
        <v>0</v>
      </c>
      <c r="DZ219">
        <v>0</v>
      </c>
      <c r="EA219">
        <v>0</v>
      </c>
      <c r="EB219">
        <v>0</v>
      </c>
      <c r="EC219">
        <v>1</v>
      </c>
      <c r="ED219">
        <v>0</v>
      </c>
      <c r="EE219" t="s">
        <v>219</v>
      </c>
      <c r="EF219" t="s">
        <v>219</v>
      </c>
      <c r="EG219" t="s">
        <v>219</v>
      </c>
      <c r="EH219" t="s">
        <v>219</v>
      </c>
      <c r="EI219" t="s">
        <v>219</v>
      </c>
      <c r="EJ219">
        <v>0</v>
      </c>
      <c r="EK219" t="s">
        <v>219</v>
      </c>
      <c r="EL219" t="s">
        <v>219</v>
      </c>
      <c r="EM219" t="s">
        <v>219</v>
      </c>
      <c r="EN219" t="s">
        <v>219</v>
      </c>
      <c r="EO219" t="s">
        <v>219</v>
      </c>
      <c r="EP219">
        <v>1</v>
      </c>
      <c r="EQ219">
        <v>0</v>
      </c>
      <c r="ER219">
        <v>1</v>
      </c>
      <c r="ES219">
        <v>1</v>
      </c>
      <c r="ET219">
        <v>1</v>
      </c>
      <c r="EU219">
        <v>1</v>
      </c>
      <c r="EV219">
        <v>0</v>
      </c>
      <c r="EW219" t="s">
        <v>219</v>
      </c>
      <c r="EX219" t="s">
        <v>219</v>
      </c>
      <c r="EY219" t="s">
        <v>219</v>
      </c>
      <c r="EZ219" t="s">
        <v>219</v>
      </c>
      <c r="FA219" t="s">
        <v>219</v>
      </c>
      <c r="FB219" t="s">
        <v>219</v>
      </c>
      <c r="FC219">
        <v>1</v>
      </c>
      <c r="FD219">
        <v>0</v>
      </c>
      <c r="FE219">
        <v>1</v>
      </c>
      <c r="FF219">
        <v>1</v>
      </c>
      <c r="FG219">
        <v>1</v>
      </c>
      <c r="FH219">
        <v>0</v>
      </c>
      <c r="FI219">
        <v>0</v>
      </c>
      <c r="FJ219">
        <v>0</v>
      </c>
      <c r="FK219">
        <v>0</v>
      </c>
      <c r="FL219">
        <v>1</v>
      </c>
      <c r="FM219">
        <v>0</v>
      </c>
      <c r="FN219">
        <v>0</v>
      </c>
      <c r="FO219">
        <v>0</v>
      </c>
      <c r="FP219" t="s">
        <v>219</v>
      </c>
      <c r="FQ219" t="s">
        <v>219</v>
      </c>
      <c r="FR219" t="s">
        <v>219</v>
      </c>
      <c r="FS219" t="s">
        <v>219</v>
      </c>
      <c r="FT219" t="s">
        <v>219</v>
      </c>
      <c r="FU219" t="s">
        <v>219</v>
      </c>
      <c r="FV219" t="s">
        <v>219</v>
      </c>
      <c r="FW219" t="s">
        <v>219</v>
      </c>
      <c r="FX219" t="s">
        <v>219</v>
      </c>
      <c r="FY219">
        <v>0</v>
      </c>
      <c r="FZ219">
        <v>0</v>
      </c>
      <c r="GA219" t="s">
        <v>219</v>
      </c>
      <c r="GB219" t="s">
        <v>219</v>
      </c>
      <c r="GC219" t="s">
        <v>219</v>
      </c>
      <c r="GD219" t="s">
        <v>219</v>
      </c>
      <c r="GE219" t="s">
        <v>219</v>
      </c>
      <c r="GF219" t="s">
        <v>219</v>
      </c>
      <c r="GG219" t="s">
        <v>219</v>
      </c>
      <c r="GH219" t="s">
        <v>219</v>
      </c>
      <c r="GI219" t="s">
        <v>219</v>
      </c>
      <c r="GJ219" t="s">
        <v>219</v>
      </c>
      <c r="GK219" t="s">
        <v>219</v>
      </c>
      <c r="GL219" t="s">
        <v>219</v>
      </c>
      <c r="GM219" t="s">
        <v>219</v>
      </c>
      <c r="GN219" t="s">
        <v>219</v>
      </c>
      <c r="GO219" t="s">
        <v>219</v>
      </c>
      <c r="GP219" t="s">
        <v>219</v>
      </c>
      <c r="GQ219" t="s">
        <v>219</v>
      </c>
      <c r="GR219" t="s">
        <v>219</v>
      </c>
      <c r="GS219" t="s">
        <v>219</v>
      </c>
      <c r="GT219" t="s">
        <v>219</v>
      </c>
      <c r="GU219" t="s">
        <v>219</v>
      </c>
      <c r="GV219" t="s">
        <v>219</v>
      </c>
      <c r="GW219" t="s">
        <v>219</v>
      </c>
      <c r="GX219" t="s">
        <v>219</v>
      </c>
      <c r="GY219" t="s">
        <v>219</v>
      </c>
      <c r="GZ219" t="s">
        <v>219</v>
      </c>
      <c r="HA219" t="s">
        <v>219</v>
      </c>
      <c r="HB219" t="s">
        <v>219</v>
      </c>
      <c r="HC219" t="s">
        <v>219</v>
      </c>
      <c r="HD219" t="s">
        <v>219</v>
      </c>
      <c r="HE219" t="s">
        <v>219</v>
      </c>
      <c r="HF219" t="s">
        <v>219</v>
      </c>
      <c r="HG219" t="s">
        <v>219</v>
      </c>
      <c r="HH219" t="s">
        <v>219</v>
      </c>
      <c r="HI219" t="s">
        <v>219</v>
      </c>
      <c r="HJ219">
        <v>0</v>
      </c>
    </row>
    <row r="220" spans="1:218">
      <c r="A220" t="s">
        <v>263</v>
      </c>
      <c r="B220" s="1">
        <v>43678</v>
      </c>
      <c r="C220" s="1">
        <v>44742</v>
      </c>
      <c r="D220">
        <v>0</v>
      </c>
      <c r="E220">
        <v>1</v>
      </c>
      <c r="F220">
        <v>0</v>
      </c>
      <c r="G220">
        <v>0</v>
      </c>
      <c r="H220">
        <v>0</v>
      </c>
      <c r="I220">
        <v>0</v>
      </c>
      <c r="J220">
        <v>0</v>
      </c>
      <c r="K220">
        <v>0</v>
      </c>
      <c r="L220">
        <v>0</v>
      </c>
      <c r="M220">
        <v>0</v>
      </c>
      <c r="N220">
        <v>0</v>
      </c>
      <c r="O220">
        <v>0</v>
      </c>
      <c r="P220">
        <v>0</v>
      </c>
      <c r="Q220">
        <v>0</v>
      </c>
      <c r="R220">
        <v>0</v>
      </c>
      <c r="S220">
        <v>0</v>
      </c>
      <c r="T220">
        <v>0</v>
      </c>
      <c r="U220" t="s">
        <v>219</v>
      </c>
      <c r="V220" t="s">
        <v>219</v>
      </c>
      <c r="W220" t="s">
        <v>219</v>
      </c>
      <c r="X220" t="s">
        <v>219</v>
      </c>
      <c r="Y220" t="s">
        <v>219</v>
      </c>
      <c r="Z220" t="s">
        <v>219</v>
      </c>
      <c r="AA220" t="s">
        <v>219</v>
      </c>
      <c r="AB220">
        <v>0</v>
      </c>
      <c r="AC220">
        <v>1</v>
      </c>
      <c r="AD220">
        <v>1</v>
      </c>
      <c r="AE220">
        <v>1</v>
      </c>
      <c r="AF220">
        <v>1</v>
      </c>
      <c r="AG220">
        <v>1</v>
      </c>
      <c r="AH220">
        <v>1</v>
      </c>
      <c r="AI220">
        <v>1</v>
      </c>
      <c r="AJ220">
        <v>1</v>
      </c>
      <c r="AK220">
        <v>0</v>
      </c>
      <c r="AL220">
        <v>1</v>
      </c>
      <c r="AM220">
        <v>1</v>
      </c>
      <c r="AN220">
        <v>1</v>
      </c>
      <c r="AO220">
        <v>0</v>
      </c>
      <c r="AP220">
        <v>0</v>
      </c>
      <c r="AQ220">
        <v>0</v>
      </c>
      <c r="AR220">
        <v>0</v>
      </c>
      <c r="AS220">
        <v>0</v>
      </c>
      <c r="AT220">
        <v>0</v>
      </c>
      <c r="AU220">
        <v>0</v>
      </c>
      <c r="AV220" t="s">
        <v>219</v>
      </c>
      <c r="AW220" t="s">
        <v>219</v>
      </c>
      <c r="AX220">
        <v>0</v>
      </c>
      <c r="AY220" t="s">
        <v>219</v>
      </c>
      <c r="AZ220" t="s">
        <v>219</v>
      </c>
      <c r="BA220" t="s">
        <v>219</v>
      </c>
      <c r="BB220" t="s">
        <v>219</v>
      </c>
      <c r="BC220" t="s">
        <v>219</v>
      </c>
      <c r="BD220" t="s">
        <v>219</v>
      </c>
      <c r="BE220" t="s">
        <v>219</v>
      </c>
      <c r="BF220" t="s">
        <v>219</v>
      </c>
      <c r="BG220" t="s">
        <v>219</v>
      </c>
      <c r="BH220">
        <v>0</v>
      </c>
      <c r="BI220">
        <v>0</v>
      </c>
      <c r="BJ220" t="s">
        <v>219</v>
      </c>
      <c r="BK220" t="s">
        <v>219</v>
      </c>
      <c r="BL220" t="s">
        <v>219</v>
      </c>
      <c r="BM220" t="s">
        <v>219</v>
      </c>
      <c r="BN220" t="s">
        <v>219</v>
      </c>
      <c r="BO220" t="s">
        <v>219</v>
      </c>
      <c r="BP220">
        <v>0</v>
      </c>
      <c r="BQ220">
        <v>0</v>
      </c>
      <c r="BR220" t="s">
        <v>219</v>
      </c>
      <c r="BS220" t="s">
        <v>219</v>
      </c>
      <c r="BT220" t="s">
        <v>219</v>
      </c>
      <c r="BU220" t="s">
        <v>219</v>
      </c>
      <c r="BV220" t="s">
        <v>219</v>
      </c>
      <c r="BW220" t="s">
        <v>219</v>
      </c>
      <c r="BX220" t="s">
        <v>219</v>
      </c>
      <c r="BY220" t="s">
        <v>219</v>
      </c>
      <c r="BZ220" t="s">
        <v>219</v>
      </c>
      <c r="CA220" t="s">
        <v>219</v>
      </c>
      <c r="CB220" t="s">
        <v>219</v>
      </c>
      <c r="CC220" t="s">
        <v>219</v>
      </c>
      <c r="CD220" t="s">
        <v>219</v>
      </c>
      <c r="CE220" t="s">
        <v>219</v>
      </c>
      <c r="CF220" t="s">
        <v>219</v>
      </c>
      <c r="CG220" t="s">
        <v>219</v>
      </c>
      <c r="CH220" t="s">
        <v>219</v>
      </c>
      <c r="CI220" t="s">
        <v>219</v>
      </c>
      <c r="CJ220" t="s">
        <v>219</v>
      </c>
      <c r="CK220" t="s">
        <v>219</v>
      </c>
      <c r="CL220" t="s">
        <v>219</v>
      </c>
      <c r="CM220" t="s">
        <v>219</v>
      </c>
      <c r="CN220" t="s">
        <v>219</v>
      </c>
      <c r="CO220" t="s">
        <v>219</v>
      </c>
      <c r="CP220" t="s">
        <v>219</v>
      </c>
      <c r="CQ220" t="s">
        <v>219</v>
      </c>
      <c r="CR220" t="s">
        <v>219</v>
      </c>
      <c r="CS220" t="s">
        <v>219</v>
      </c>
      <c r="CT220" t="s">
        <v>219</v>
      </c>
      <c r="CU220" t="s">
        <v>219</v>
      </c>
      <c r="CV220" t="s">
        <v>219</v>
      </c>
      <c r="CW220" t="s">
        <v>219</v>
      </c>
      <c r="CX220" t="s">
        <v>219</v>
      </c>
      <c r="CY220">
        <v>0</v>
      </c>
      <c r="CZ220">
        <v>0</v>
      </c>
      <c r="DA220" t="s">
        <v>219</v>
      </c>
      <c r="DB220" t="s">
        <v>219</v>
      </c>
      <c r="DC220" t="s">
        <v>219</v>
      </c>
      <c r="DD220" t="s">
        <v>219</v>
      </c>
      <c r="DE220" t="s">
        <v>219</v>
      </c>
      <c r="DF220" t="s">
        <v>219</v>
      </c>
      <c r="DG220" t="s">
        <v>219</v>
      </c>
      <c r="DH220">
        <v>0</v>
      </c>
      <c r="DI220">
        <v>0</v>
      </c>
      <c r="DJ220" t="s">
        <v>219</v>
      </c>
      <c r="DK220" t="s">
        <v>219</v>
      </c>
      <c r="DL220" t="s">
        <v>219</v>
      </c>
      <c r="DM220" t="s">
        <v>219</v>
      </c>
      <c r="DN220" t="s">
        <v>219</v>
      </c>
      <c r="DO220" t="s">
        <v>219</v>
      </c>
      <c r="DP220" t="s">
        <v>219</v>
      </c>
      <c r="DQ220" t="s">
        <v>219</v>
      </c>
      <c r="DR220" t="s">
        <v>219</v>
      </c>
      <c r="DS220">
        <v>0</v>
      </c>
      <c r="DT220">
        <v>0</v>
      </c>
      <c r="DU220" t="s">
        <v>219</v>
      </c>
      <c r="DV220" t="s">
        <v>219</v>
      </c>
      <c r="DW220" t="s">
        <v>219</v>
      </c>
      <c r="DX220" t="s">
        <v>219</v>
      </c>
      <c r="DY220" t="s">
        <v>219</v>
      </c>
      <c r="DZ220" t="s">
        <v>219</v>
      </c>
      <c r="EA220" t="s">
        <v>219</v>
      </c>
      <c r="EB220" t="s">
        <v>219</v>
      </c>
      <c r="EC220" t="s">
        <v>219</v>
      </c>
      <c r="ED220">
        <v>0</v>
      </c>
      <c r="EE220" t="s">
        <v>219</v>
      </c>
      <c r="EF220" t="s">
        <v>219</v>
      </c>
      <c r="EG220" t="s">
        <v>219</v>
      </c>
      <c r="EH220" t="s">
        <v>219</v>
      </c>
      <c r="EI220" t="s">
        <v>219</v>
      </c>
      <c r="EJ220">
        <v>0</v>
      </c>
      <c r="EK220" t="s">
        <v>219</v>
      </c>
      <c r="EL220" t="s">
        <v>219</v>
      </c>
      <c r="EM220" t="s">
        <v>219</v>
      </c>
      <c r="EN220" t="s">
        <v>219</v>
      </c>
      <c r="EO220" t="s">
        <v>219</v>
      </c>
      <c r="EP220">
        <v>0</v>
      </c>
      <c r="EQ220" t="s">
        <v>219</v>
      </c>
      <c r="ER220" t="s">
        <v>219</v>
      </c>
      <c r="ES220" t="s">
        <v>219</v>
      </c>
      <c r="ET220" t="s">
        <v>219</v>
      </c>
      <c r="EU220" t="s">
        <v>219</v>
      </c>
      <c r="EV220">
        <v>0</v>
      </c>
      <c r="EW220" t="s">
        <v>219</v>
      </c>
      <c r="EX220" t="s">
        <v>219</v>
      </c>
      <c r="EY220" t="s">
        <v>219</v>
      </c>
      <c r="EZ220" t="s">
        <v>219</v>
      </c>
      <c r="FA220" t="s">
        <v>219</v>
      </c>
      <c r="FB220" t="s">
        <v>219</v>
      </c>
      <c r="FC220">
        <v>0</v>
      </c>
      <c r="FD220" t="s">
        <v>219</v>
      </c>
      <c r="FE220" t="s">
        <v>219</v>
      </c>
      <c r="FF220" t="s">
        <v>219</v>
      </c>
      <c r="FG220">
        <v>0</v>
      </c>
      <c r="FH220" t="s">
        <v>219</v>
      </c>
      <c r="FI220" t="s">
        <v>219</v>
      </c>
      <c r="FJ220" t="s">
        <v>219</v>
      </c>
      <c r="FK220" t="s">
        <v>219</v>
      </c>
      <c r="FL220" t="s">
        <v>219</v>
      </c>
      <c r="FM220" t="s">
        <v>219</v>
      </c>
      <c r="FN220">
        <v>0</v>
      </c>
      <c r="FO220">
        <v>0</v>
      </c>
      <c r="FP220" t="s">
        <v>219</v>
      </c>
      <c r="FQ220" t="s">
        <v>219</v>
      </c>
      <c r="FR220" t="s">
        <v>219</v>
      </c>
      <c r="FS220" t="s">
        <v>219</v>
      </c>
      <c r="FT220" t="s">
        <v>219</v>
      </c>
      <c r="FU220" t="s">
        <v>219</v>
      </c>
      <c r="FV220" t="s">
        <v>219</v>
      </c>
      <c r="FW220" t="s">
        <v>219</v>
      </c>
      <c r="FX220" t="s">
        <v>219</v>
      </c>
      <c r="FY220">
        <v>0</v>
      </c>
      <c r="FZ220">
        <v>0</v>
      </c>
      <c r="GA220" t="s">
        <v>219</v>
      </c>
      <c r="GB220" t="s">
        <v>219</v>
      </c>
      <c r="GC220" t="s">
        <v>219</v>
      </c>
      <c r="GD220" t="s">
        <v>219</v>
      </c>
      <c r="GE220" t="s">
        <v>219</v>
      </c>
      <c r="GF220" t="s">
        <v>219</v>
      </c>
      <c r="GG220" t="s">
        <v>219</v>
      </c>
      <c r="GH220" t="s">
        <v>219</v>
      </c>
      <c r="GI220" t="s">
        <v>219</v>
      </c>
      <c r="GJ220" t="s">
        <v>219</v>
      </c>
      <c r="GK220" t="s">
        <v>219</v>
      </c>
      <c r="GL220" t="s">
        <v>219</v>
      </c>
      <c r="GM220" t="s">
        <v>219</v>
      </c>
      <c r="GN220" t="s">
        <v>219</v>
      </c>
      <c r="GO220" t="s">
        <v>219</v>
      </c>
      <c r="GP220" t="s">
        <v>219</v>
      </c>
      <c r="GQ220" t="s">
        <v>219</v>
      </c>
      <c r="GR220" t="s">
        <v>219</v>
      </c>
      <c r="GS220" t="s">
        <v>219</v>
      </c>
      <c r="GT220" t="s">
        <v>219</v>
      </c>
      <c r="GU220" t="s">
        <v>219</v>
      </c>
      <c r="GV220" t="s">
        <v>219</v>
      </c>
      <c r="GW220" t="s">
        <v>219</v>
      </c>
      <c r="GX220" t="s">
        <v>219</v>
      </c>
      <c r="GY220" t="s">
        <v>219</v>
      </c>
      <c r="GZ220" t="s">
        <v>219</v>
      </c>
      <c r="HA220" t="s">
        <v>219</v>
      </c>
      <c r="HB220" t="s">
        <v>219</v>
      </c>
      <c r="HC220" t="s">
        <v>219</v>
      </c>
      <c r="HD220" t="s">
        <v>219</v>
      </c>
      <c r="HE220" t="s">
        <v>219</v>
      </c>
      <c r="HF220" t="s">
        <v>219</v>
      </c>
      <c r="HG220" t="s">
        <v>219</v>
      </c>
      <c r="HH220" t="s">
        <v>219</v>
      </c>
      <c r="HI220" t="s">
        <v>219</v>
      </c>
      <c r="HJ220">
        <v>0</v>
      </c>
    </row>
    <row r="221" spans="1:218">
      <c r="A221" t="s">
        <v>263</v>
      </c>
      <c r="B221" s="1">
        <v>44743</v>
      </c>
      <c r="C221" s="1">
        <v>44866</v>
      </c>
      <c r="D221">
        <v>0</v>
      </c>
      <c r="E221">
        <v>1</v>
      </c>
      <c r="F221">
        <v>0</v>
      </c>
      <c r="G221">
        <v>0</v>
      </c>
      <c r="H221">
        <v>0</v>
      </c>
      <c r="I221">
        <v>0</v>
      </c>
      <c r="J221">
        <v>0</v>
      </c>
      <c r="K221">
        <v>0</v>
      </c>
      <c r="L221">
        <v>0</v>
      </c>
      <c r="M221">
        <v>0</v>
      </c>
      <c r="N221">
        <v>0</v>
      </c>
      <c r="O221">
        <v>0</v>
      </c>
      <c r="P221">
        <v>0</v>
      </c>
      <c r="Q221">
        <v>0</v>
      </c>
      <c r="R221">
        <v>0</v>
      </c>
      <c r="S221">
        <v>0</v>
      </c>
      <c r="T221">
        <v>0</v>
      </c>
      <c r="U221" t="s">
        <v>219</v>
      </c>
      <c r="V221" t="s">
        <v>219</v>
      </c>
      <c r="W221" t="s">
        <v>219</v>
      </c>
      <c r="X221" t="s">
        <v>219</v>
      </c>
      <c r="Y221" t="s">
        <v>219</v>
      </c>
      <c r="Z221" t="s">
        <v>219</v>
      </c>
      <c r="AA221" t="s">
        <v>219</v>
      </c>
      <c r="AB221">
        <v>0</v>
      </c>
      <c r="AC221">
        <v>1</v>
      </c>
      <c r="AD221">
        <v>1</v>
      </c>
      <c r="AE221">
        <v>1</v>
      </c>
      <c r="AF221">
        <v>1</v>
      </c>
      <c r="AG221">
        <v>1</v>
      </c>
      <c r="AH221">
        <v>1</v>
      </c>
      <c r="AI221">
        <v>1</v>
      </c>
      <c r="AJ221">
        <v>1</v>
      </c>
      <c r="AK221">
        <v>0</v>
      </c>
      <c r="AL221">
        <v>1</v>
      </c>
      <c r="AM221">
        <v>1</v>
      </c>
      <c r="AN221">
        <v>1</v>
      </c>
      <c r="AO221">
        <v>0</v>
      </c>
      <c r="AP221">
        <v>0</v>
      </c>
      <c r="AQ221">
        <v>0</v>
      </c>
      <c r="AR221">
        <v>0</v>
      </c>
      <c r="AS221">
        <v>0</v>
      </c>
      <c r="AT221">
        <v>0</v>
      </c>
      <c r="AU221">
        <v>0</v>
      </c>
      <c r="AV221" t="s">
        <v>219</v>
      </c>
      <c r="AW221" t="s">
        <v>219</v>
      </c>
      <c r="AX221">
        <v>0</v>
      </c>
      <c r="AY221" t="s">
        <v>219</v>
      </c>
      <c r="AZ221" t="s">
        <v>219</v>
      </c>
      <c r="BA221" t="s">
        <v>219</v>
      </c>
      <c r="BB221" t="s">
        <v>219</v>
      </c>
      <c r="BC221" t="s">
        <v>219</v>
      </c>
      <c r="BD221" t="s">
        <v>219</v>
      </c>
      <c r="BE221" t="s">
        <v>219</v>
      </c>
      <c r="BF221" t="s">
        <v>219</v>
      </c>
      <c r="BG221" t="s">
        <v>219</v>
      </c>
      <c r="BH221">
        <v>0</v>
      </c>
      <c r="BI221">
        <v>0</v>
      </c>
      <c r="BJ221" t="s">
        <v>219</v>
      </c>
      <c r="BK221" t="s">
        <v>219</v>
      </c>
      <c r="BL221" t="s">
        <v>219</v>
      </c>
      <c r="BM221" t="s">
        <v>219</v>
      </c>
      <c r="BN221" t="s">
        <v>219</v>
      </c>
      <c r="BO221" t="s">
        <v>219</v>
      </c>
      <c r="BP221">
        <v>0</v>
      </c>
      <c r="BQ221">
        <v>0</v>
      </c>
      <c r="BR221" t="s">
        <v>219</v>
      </c>
      <c r="BS221" t="s">
        <v>219</v>
      </c>
      <c r="BT221" t="s">
        <v>219</v>
      </c>
      <c r="BU221" t="s">
        <v>219</v>
      </c>
      <c r="BV221" t="s">
        <v>219</v>
      </c>
      <c r="BW221" t="s">
        <v>219</v>
      </c>
      <c r="BX221" t="s">
        <v>219</v>
      </c>
      <c r="BY221" t="s">
        <v>219</v>
      </c>
      <c r="BZ221" t="s">
        <v>219</v>
      </c>
      <c r="CA221" t="s">
        <v>219</v>
      </c>
      <c r="CB221" t="s">
        <v>219</v>
      </c>
      <c r="CC221" t="s">
        <v>219</v>
      </c>
      <c r="CD221" t="s">
        <v>219</v>
      </c>
      <c r="CE221" t="s">
        <v>219</v>
      </c>
      <c r="CF221" t="s">
        <v>219</v>
      </c>
      <c r="CG221" t="s">
        <v>219</v>
      </c>
      <c r="CH221" t="s">
        <v>219</v>
      </c>
      <c r="CI221" t="s">
        <v>219</v>
      </c>
      <c r="CJ221" t="s">
        <v>219</v>
      </c>
      <c r="CK221" t="s">
        <v>219</v>
      </c>
      <c r="CL221" t="s">
        <v>219</v>
      </c>
      <c r="CM221" t="s">
        <v>219</v>
      </c>
      <c r="CN221" t="s">
        <v>219</v>
      </c>
      <c r="CO221" t="s">
        <v>219</v>
      </c>
      <c r="CP221" t="s">
        <v>219</v>
      </c>
      <c r="CQ221" t="s">
        <v>219</v>
      </c>
      <c r="CR221" t="s">
        <v>219</v>
      </c>
      <c r="CS221" t="s">
        <v>219</v>
      </c>
      <c r="CT221" t="s">
        <v>219</v>
      </c>
      <c r="CU221" t="s">
        <v>219</v>
      </c>
      <c r="CV221" t="s">
        <v>219</v>
      </c>
      <c r="CW221" t="s">
        <v>219</v>
      </c>
      <c r="CX221" t="s">
        <v>219</v>
      </c>
      <c r="CY221">
        <v>0</v>
      </c>
      <c r="CZ221">
        <v>0</v>
      </c>
      <c r="DA221" t="s">
        <v>219</v>
      </c>
      <c r="DB221" t="s">
        <v>219</v>
      </c>
      <c r="DC221" t="s">
        <v>219</v>
      </c>
      <c r="DD221" t="s">
        <v>219</v>
      </c>
      <c r="DE221" t="s">
        <v>219</v>
      </c>
      <c r="DF221" t="s">
        <v>219</v>
      </c>
      <c r="DG221" t="s">
        <v>219</v>
      </c>
      <c r="DH221">
        <v>0</v>
      </c>
      <c r="DI221">
        <v>0</v>
      </c>
      <c r="DJ221" t="s">
        <v>219</v>
      </c>
      <c r="DK221" t="s">
        <v>219</v>
      </c>
      <c r="DL221" t="s">
        <v>219</v>
      </c>
      <c r="DM221" t="s">
        <v>219</v>
      </c>
      <c r="DN221" t="s">
        <v>219</v>
      </c>
      <c r="DO221" t="s">
        <v>219</v>
      </c>
      <c r="DP221" t="s">
        <v>219</v>
      </c>
      <c r="DQ221" t="s">
        <v>219</v>
      </c>
      <c r="DR221" t="s">
        <v>219</v>
      </c>
      <c r="DS221">
        <v>0</v>
      </c>
      <c r="DT221">
        <v>0</v>
      </c>
      <c r="DU221" t="s">
        <v>219</v>
      </c>
      <c r="DV221" t="s">
        <v>219</v>
      </c>
      <c r="DW221" t="s">
        <v>219</v>
      </c>
      <c r="DX221" t="s">
        <v>219</v>
      </c>
      <c r="DY221" t="s">
        <v>219</v>
      </c>
      <c r="DZ221" t="s">
        <v>219</v>
      </c>
      <c r="EA221" t="s">
        <v>219</v>
      </c>
      <c r="EB221" t="s">
        <v>219</v>
      </c>
      <c r="EC221" t="s">
        <v>219</v>
      </c>
      <c r="ED221">
        <v>0</v>
      </c>
      <c r="EE221" t="s">
        <v>219</v>
      </c>
      <c r="EF221" t="s">
        <v>219</v>
      </c>
      <c r="EG221" t="s">
        <v>219</v>
      </c>
      <c r="EH221" t="s">
        <v>219</v>
      </c>
      <c r="EI221" t="s">
        <v>219</v>
      </c>
      <c r="EJ221">
        <v>0</v>
      </c>
      <c r="EK221" t="s">
        <v>219</v>
      </c>
      <c r="EL221" t="s">
        <v>219</v>
      </c>
      <c r="EM221" t="s">
        <v>219</v>
      </c>
      <c r="EN221" t="s">
        <v>219</v>
      </c>
      <c r="EO221" t="s">
        <v>219</v>
      </c>
      <c r="EP221">
        <v>0</v>
      </c>
      <c r="EQ221" t="s">
        <v>219</v>
      </c>
      <c r="ER221" t="s">
        <v>219</v>
      </c>
      <c r="ES221" t="s">
        <v>219</v>
      </c>
      <c r="ET221" t="s">
        <v>219</v>
      </c>
      <c r="EU221" t="s">
        <v>219</v>
      </c>
      <c r="EV221">
        <v>0</v>
      </c>
      <c r="EW221" t="s">
        <v>219</v>
      </c>
      <c r="EX221" t="s">
        <v>219</v>
      </c>
      <c r="EY221" t="s">
        <v>219</v>
      </c>
      <c r="EZ221" t="s">
        <v>219</v>
      </c>
      <c r="FA221" t="s">
        <v>219</v>
      </c>
      <c r="FB221" t="s">
        <v>219</v>
      </c>
      <c r="FC221">
        <v>0</v>
      </c>
      <c r="FD221" t="s">
        <v>219</v>
      </c>
      <c r="FE221" t="s">
        <v>219</v>
      </c>
      <c r="FF221" t="s">
        <v>219</v>
      </c>
      <c r="FG221">
        <v>0</v>
      </c>
      <c r="FH221" t="s">
        <v>219</v>
      </c>
      <c r="FI221" t="s">
        <v>219</v>
      </c>
      <c r="FJ221" t="s">
        <v>219</v>
      </c>
      <c r="FK221" t="s">
        <v>219</v>
      </c>
      <c r="FL221" t="s">
        <v>219</v>
      </c>
      <c r="FM221" t="s">
        <v>219</v>
      </c>
      <c r="FN221">
        <v>0</v>
      </c>
      <c r="FO221">
        <v>0</v>
      </c>
      <c r="FP221" t="s">
        <v>219</v>
      </c>
      <c r="FQ221" t="s">
        <v>219</v>
      </c>
      <c r="FR221" t="s">
        <v>219</v>
      </c>
      <c r="FS221" t="s">
        <v>219</v>
      </c>
      <c r="FT221" t="s">
        <v>219</v>
      </c>
      <c r="FU221" t="s">
        <v>219</v>
      </c>
      <c r="FV221" t="s">
        <v>219</v>
      </c>
      <c r="FW221" t="s">
        <v>219</v>
      </c>
      <c r="FX221" t="s">
        <v>219</v>
      </c>
      <c r="FY221">
        <v>0</v>
      </c>
      <c r="FZ221">
        <v>0</v>
      </c>
      <c r="GA221" t="s">
        <v>219</v>
      </c>
      <c r="GB221" t="s">
        <v>219</v>
      </c>
      <c r="GC221" t="s">
        <v>219</v>
      </c>
      <c r="GD221" t="s">
        <v>219</v>
      </c>
      <c r="GE221" t="s">
        <v>219</v>
      </c>
      <c r="GF221" t="s">
        <v>219</v>
      </c>
      <c r="GG221" t="s">
        <v>219</v>
      </c>
      <c r="GH221" t="s">
        <v>219</v>
      </c>
      <c r="GI221" t="s">
        <v>219</v>
      </c>
      <c r="GJ221" t="s">
        <v>219</v>
      </c>
      <c r="GK221" t="s">
        <v>219</v>
      </c>
      <c r="GL221" t="s">
        <v>219</v>
      </c>
      <c r="GM221" t="s">
        <v>219</v>
      </c>
      <c r="GN221" t="s">
        <v>219</v>
      </c>
      <c r="GO221" t="s">
        <v>219</v>
      </c>
      <c r="GP221" t="s">
        <v>219</v>
      </c>
      <c r="GQ221" t="s">
        <v>219</v>
      </c>
      <c r="GR221" t="s">
        <v>219</v>
      </c>
      <c r="GS221" t="s">
        <v>219</v>
      </c>
      <c r="GT221" t="s">
        <v>219</v>
      </c>
      <c r="GU221" t="s">
        <v>219</v>
      </c>
      <c r="GV221" t="s">
        <v>219</v>
      </c>
      <c r="GW221" t="s">
        <v>219</v>
      </c>
      <c r="GX221" t="s">
        <v>219</v>
      </c>
      <c r="GY221" t="s">
        <v>219</v>
      </c>
      <c r="GZ221" t="s">
        <v>219</v>
      </c>
      <c r="HA221" t="s">
        <v>219</v>
      </c>
      <c r="HB221" t="s">
        <v>219</v>
      </c>
      <c r="HC221" t="s">
        <v>219</v>
      </c>
      <c r="HD221" t="s">
        <v>219</v>
      </c>
      <c r="HE221" t="s">
        <v>219</v>
      </c>
      <c r="HF221" t="s">
        <v>219</v>
      </c>
      <c r="HG221" t="s">
        <v>219</v>
      </c>
      <c r="HH221" t="s">
        <v>219</v>
      </c>
      <c r="HI221" t="s">
        <v>219</v>
      </c>
      <c r="HJ221">
        <v>0</v>
      </c>
    </row>
    <row r="222" spans="1:218">
      <c r="A222" t="s">
        <v>264</v>
      </c>
      <c r="B222" s="1">
        <v>43678</v>
      </c>
      <c r="C222" s="1">
        <v>44012</v>
      </c>
      <c r="D222">
        <v>0</v>
      </c>
      <c r="E222">
        <v>1</v>
      </c>
      <c r="F222">
        <v>0</v>
      </c>
      <c r="G222">
        <v>1</v>
      </c>
      <c r="H222">
        <v>0</v>
      </c>
      <c r="I222">
        <v>0</v>
      </c>
      <c r="J222">
        <v>1</v>
      </c>
      <c r="K222">
        <v>0</v>
      </c>
      <c r="L222">
        <v>0</v>
      </c>
      <c r="M222">
        <v>0</v>
      </c>
      <c r="N222">
        <v>0</v>
      </c>
      <c r="O222">
        <v>1</v>
      </c>
      <c r="P222">
        <v>0</v>
      </c>
      <c r="Q222">
        <v>0</v>
      </c>
      <c r="R222">
        <v>0</v>
      </c>
      <c r="S222">
        <v>0</v>
      </c>
      <c r="T222">
        <v>0</v>
      </c>
      <c r="U222" t="s">
        <v>219</v>
      </c>
      <c r="V222" t="s">
        <v>219</v>
      </c>
      <c r="W222" t="s">
        <v>219</v>
      </c>
      <c r="X222" t="s">
        <v>219</v>
      </c>
      <c r="Y222" t="s">
        <v>219</v>
      </c>
      <c r="Z222" t="s">
        <v>219</v>
      </c>
      <c r="AA222" t="s">
        <v>219</v>
      </c>
      <c r="AB222">
        <v>0</v>
      </c>
      <c r="AC222">
        <v>1</v>
      </c>
      <c r="AD222">
        <v>1</v>
      </c>
      <c r="AE222">
        <v>1</v>
      </c>
      <c r="AF222">
        <v>1</v>
      </c>
      <c r="AG222">
        <v>1</v>
      </c>
      <c r="AH222">
        <v>0</v>
      </c>
      <c r="AI222">
        <v>0</v>
      </c>
      <c r="AJ222">
        <v>0</v>
      </c>
      <c r="AK222">
        <v>0</v>
      </c>
      <c r="AL222">
        <v>1</v>
      </c>
      <c r="AM222">
        <v>1</v>
      </c>
      <c r="AN222">
        <v>1</v>
      </c>
      <c r="AO222">
        <v>0</v>
      </c>
      <c r="AP222">
        <v>0</v>
      </c>
      <c r="AQ222">
        <v>0</v>
      </c>
      <c r="AR222">
        <v>1</v>
      </c>
      <c r="AS222">
        <v>0</v>
      </c>
      <c r="AT222">
        <v>0</v>
      </c>
      <c r="AU222">
        <v>0</v>
      </c>
      <c r="AV222" t="s">
        <v>219</v>
      </c>
      <c r="AW222" t="s">
        <v>219</v>
      </c>
      <c r="AX222">
        <v>1</v>
      </c>
      <c r="AY222">
        <v>0</v>
      </c>
      <c r="AZ222">
        <v>1</v>
      </c>
      <c r="BA222">
        <v>0</v>
      </c>
      <c r="BB222">
        <v>0</v>
      </c>
      <c r="BC222">
        <v>0</v>
      </c>
      <c r="BD222">
        <v>0</v>
      </c>
      <c r="BE222">
        <v>0</v>
      </c>
      <c r="BF222">
        <v>0</v>
      </c>
      <c r="BG222">
        <v>1</v>
      </c>
      <c r="BH222">
        <v>0</v>
      </c>
      <c r="BI222">
        <v>0</v>
      </c>
      <c r="BJ222" t="s">
        <v>219</v>
      </c>
      <c r="BK222" t="s">
        <v>219</v>
      </c>
      <c r="BL222" t="s">
        <v>219</v>
      </c>
      <c r="BM222" t="s">
        <v>219</v>
      </c>
      <c r="BN222" t="s">
        <v>219</v>
      </c>
      <c r="BO222" t="s">
        <v>219</v>
      </c>
      <c r="BP222">
        <v>1</v>
      </c>
      <c r="BQ222">
        <v>1</v>
      </c>
      <c r="BR222">
        <v>0</v>
      </c>
      <c r="BS222" t="s">
        <v>219</v>
      </c>
      <c r="BT222" t="s">
        <v>219</v>
      </c>
      <c r="BU222" t="s">
        <v>219</v>
      </c>
      <c r="BV222" t="s">
        <v>219</v>
      </c>
      <c r="BW222" t="s">
        <v>219</v>
      </c>
      <c r="BX222" t="s">
        <v>219</v>
      </c>
      <c r="BY222" t="s">
        <v>219</v>
      </c>
      <c r="BZ222" t="s">
        <v>219</v>
      </c>
      <c r="CA222" t="s">
        <v>219</v>
      </c>
      <c r="CB222" t="s">
        <v>219</v>
      </c>
      <c r="CC222" t="s">
        <v>219</v>
      </c>
      <c r="CD222" t="s">
        <v>219</v>
      </c>
      <c r="CE222" t="s">
        <v>219</v>
      </c>
      <c r="CF222" t="s">
        <v>219</v>
      </c>
      <c r="CG222" t="s">
        <v>219</v>
      </c>
      <c r="CH222" t="s">
        <v>219</v>
      </c>
      <c r="CI222">
        <v>0</v>
      </c>
      <c r="CJ222">
        <v>0</v>
      </c>
      <c r="CK222">
        <v>1</v>
      </c>
      <c r="CL222">
        <v>0</v>
      </c>
      <c r="CM222">
        <v>0</v>
      </c>
      <c r="CN222">
        <v>1</v>
      </c>
      <c r="CO222">
        <v>1</v>
      </c>
      <c r="CP222">
        <v>1</v>
      </c>
      <c r="CQ222">
        <v>1</v>
      </c>
      <c r="CR222">
        <v>1</v>
      </c>
      <c r="CS222">
        <v>1</v>
      </c>
      <c r="CT222">
        <v>1</v>
      </c>
      <c r="CU222">
        <v>0</v>
      </c>
      <c r="CV222">
        <v>0</v>
      </c>
      <c r="CW222">
        <v>0</v>
      </c>
      <c r="CX222">
        <v>0</v>
      </c>
      <c r="CY222">
        <v>0</v>
      </c>
      <c r="CZ222">
        <v>0</v>
      </c>
      <c r="DA222" t="s">
        <v>219</v>
      </c>
      <c r="DB222" t="s">
        <v>219</v>
      </c>
      <c r="DC222" t="s">
        <v>219</v>
      </c>
      <c r="DD222" t="s">
        <v>219</v>
      </c>
      <c r="DE222" t="s">
        <v>219</v>
      </c>
      <c r="DF222" t="s">
        <v>219</v>
      </c>
      <c r="DG222" t="s">
        <v>219</v>
      </c>
      <c r="DH222">
        <v>0</v>
      </c>
      <c r="DI222">
        <v>0</v>
      </c>
      <c r="DJ222" t="s">
        <v>219</v>
      </c>
      <c r="DK222" t="s">
        <v>219</v>
      </c>
      <c r="DL222" t="s">
        <v>219</v>
      </c>
      <c r="DM222" t="s">
        <v>219</v>
      </c>
      <c r="DN222" t="s">
        <v>219</v>
      </c>
      <c r="DO222" t="s">
        <v>219</v>
      </c>
      <c r="DP222" t="s">
        <v>219</v>
      </c>
      <c r="DQ222" t="s">
        <v>219</v>
      </c>
      <c r="DR222" t="s">
        <v>219</v>
      </c>
      <c r="DS222">
        <v>0</v>
      </c>
      <c r="DT222">
        <v>1</v>
      </c>
      <c r="DU222">
        <v>0</v>
      </c>
      <c r="DV222">
        <v>1</v>
      </c>
      <c r="DW222">
        <v>0</v>
      </c>
      <c r="DX222">
        <v>0</v>
      </c>
      <c r="DY222">
        <v>1</v>
      </c>
      <c r="DZ222">
        <v>1</v>
      </c>
      <c r="EA222">
        <v>1</v>
      </c>
      <c r="EB222">
        <v>0</v>
      </c>
      <c r="EC222">
        <v>1</v>
      </c>
      <c r="ED222">
        <v>0</v>
      </c>
      <c r="EE222" t="s">
        <v>219</v>
      </c>
      <c r="EF222" t="s">
        <v>219</v>
      </c>
      <c r="EG222" t="s">
        <v>219</v>
      </c>
      <c r="EH222" t="s">
        <v>219</v>
      </c>
      <c r="EI222" t="s">
        <v>219</v>
      </c>
      <c r="EJ222">
        <v>0</v>
      </c>
      <c r="EK222" t="s">
        <v>219</v>
      </c>
      <c r="EL222" t="s">
        <v>219</v>
      </c>
      <c r="EM222" t="s">
        <v>219</v>
      </c>
      <c r="EN222" t="s">
        <v>219</v>
      </c>
      <c r="EO222" t="s">
        <v>219</v>
      </c>
      <c r="EP222">
        <v>0</v>
      </c>
      <c r="EQ222" t="s">
        <v>219</v>
      </c>
      <c r="ER222" t="s">
        <v>219</v>
      </c>
      <c r="ES222" t="s">
        <v>219</v>
      </c>
      <c r="ET222" t="s">
        <v>219</v>
      </c>
      <c r="EU222" t="s">
        <v>219</v>
      </c>
      <c r="EV222">
        <v>0</v>
      </c>
      <c r="EW222" t="s">
        <v>219</v>
      </c>
      <c r="EX222" t="s">
        <v>219</v>
      </c>
      <c r="EY222" t="s">
        <v>219</v>
      </c>
      <c r="EZ222" t="s">
        <v>219</v>
      </c>
      <c r="FA222" t="s">
        <v>219</v>
      </c>
      <c r="FB222" t="s">
        <v>219</v>
      </c>
      <c r="FC222">
        <v>1</v>
      </c>
      <c r="FD222">
        <v>0</v>
      </c>
      <c r="FE222">
        <v>1</v>
      </c>
      <c r="FF222">
        <v>1</v>
      </c>
      <c r="FG222">
        <v>0</v>
      </c>
      <c r="FH222" t="s">
        <v>219</v>
      </c>
      <c r="FI222" t="s">
        <v>219</v>
      </c>
      <c r="FJ222" t="s">
        <v>219</v>
      </c>
      <c r="FK222" t="s">
        <v>219</v>
      </c>
      <c r="FL222" t="s">
        <v>219</v>
      </c>
      <c r="FM222" t="s">
        <v>219</v>
      </c>
      <c r="FN222">
        <v>0</v>
      </c>
      <c r="FO222">
        <v>0</v>
      </c>
      <c r="FP222" t="s">
        <v>219</v>
      </c>
      <c r="FQ222" t="s">
        <v>219</v>
      </c>
      <c r="FR222" t="s">
        <v>219</v>
      </c>
      <c r="FS222" t="s">
        <v>219</v>
      </c>
      <c r="FT222" t="s">
        <v>219</v>
      </c>
      <c r="FU222" t="s">
        <v>219</v>
      </c>
      <c r="FV222" t="s">
        <v>219</v>
      </c>
      <c r="FW222" t="s">
        <v>219</v>
      </c>
      <c r="FX222" t="s">
        <v>219</v>
      </c>
      <c r="FY222">
        <v>0</v>
      </c>
      <c r="FZ222">
        <v>0</v>
      </c>
      <c r="GA222" t="s">
        <v>219</v>
      </c>
      <c r="GB222" t="s">
        <v>219</v>
      </c>
      <c r="GC222" t="s">
        <v>219</v>
      </c>
      <c r="GD222" t="s">
        <v>219</v>
      </c>
      <c r="GE222" t="s">
        <v>219</v>
      </c>
      <c r="GF222" t="s">
        <v>219</v>
      </c>
      <c r="GG222" t="s">
        <v>219</v>
      </c>
      <c r="GH222" t="s">
        <v>219</v>
      </c>
      <c r="GI222" t="s">
        <v>219</v>
      </c>
      <c r="GJ222" t="s">
        <v>219</v>
      </c>
      <c r="GK222" t="s">
        <v>219</v>
      </c>
      <c r="GL222" t="s">
        <v>219</v>
      </c>
      <c r="GM222" t="s">
        <v>219</v>
      </c>
      <c r="GN222" t="s">
        <v>219</v>
      </c>
      <c r="GO222" t="s">
        <v>219</v>
      </c>
      <c r="GP222" t="s">
        <v>219</v>
      </c>
      <c r="GQ222" t="s">
        <v>219</v>
      </c>
      <c r="GR222" t="s">
        <v>219</v>
      </c>
      <c r="GS222" t="s">
        <v>219</v>
      </c>
      <c r="GT222" t="s">
        <v>219</v>
      </c>
      <c r="GU222" t="s">
        <v>219</v>
      </c>
      <c r="GV222" t="s">
        <v>219</v>
      </c>
      <c r="GW222" t="s">
        <v>219</v>
      </c>
      <c r="GX222" t="s">
        <v>219</v>
      </c>
      <c r="GY222" t="s">
        <v>219</v>
      </c>
      <c r="GZ222" t="s">
        <v>219</v>
      </c>
      <c r="HA222" t="s">
        <v>219</v>
      </c>
      <c r="HB222" t="s">
        <v>219</v>
      </c>
      <c r="HC222" t="s">
        <v>219</v>
      </c>
      <c r="HD222" t="s">
        <v>219</v>
      </c>
      <c r="HE222" t="s">
        <v>219</v>
      </c>
      <c r="HF222" t="s">
        <v>219</v>
      </c>
      <c r="HG222" t="s">
        <v>219</v>
      </c>
      <c r="HH222" t="s">
        <v>219</v>
      </c>
      <c r="HI222" t="s">
        <v>219</v>
      </c>
      <c r="HJ222">
        <v>0</v>
      </c>
    </row>
    <row r="223" spans="1:218">
      <c r="A223" t="s">
        <v>264</v>
      </c>
      <c r="B223" s="1">
        <v>44013</v>
      </c>
      <c r="C223" s="1">
        <v>44742</v>
      </c>
      <c r="D223">
        <v>0</v>
      </c>
      <c r="E223">
        <v>1</v>
      </c>
      <c r="F223">
        <v>0</v>
      </c>
      <c r="G223">
        <v>1</v>
      </c>
      <c r="H223">
        <v>0</v>
      </c>
      <c r="I223">
        <v>0</v>
      </c>
      <c r="J223">
        <v>1</v>
      </c>
      <c r="K223">
        <v>0</v>
      </c>
      <c r="L223">
        <v>0</v>
      </c>
      <c r="M223">
        <v>0</v>
      </c>
      <c r="N223">
        <v>0</v>
      </c>
      <c r="O223">
        <v>1</v>
      </c>
      <c r="P223">
        <v>0</v>
      </c>
      <c r="Q223">
        <v>0</v>
      </c>
      <c r="R223">
        <v>0</v>
      </c>
      <c r="S223">
        <v>0</v>
      </c>
      <c r="T223">
        <v>0</v>
      </c>
      <c r="U223" t="s">
        <v>219</v>
      </c>
      <c r="V223" t="s">
        <v>219</v>
      </c>
      <c r="W223" t="s">
        <v>219</v>
      </c>
      <c r="X223" t="s">
        <v>219</v>
      </c>
      <c r="Y223" t="s">
        <v>219</v>
      </c>
      <c r="Z223" t="s">
        <v>219</v>
      </c>
      <c r="AA223" t="s">
        <v>219</v>
      </c>
      <c r="AB223">
        <v>0</v>
      </c>
      <c r="AC223">
        <v>1</v>
      </c>
      <c r="AD223">
        <v>1</v>
      </c>
      <c r="AE223">
        <v>1</v>
      </c>
      <c r="AF223">
        <v>1</v>
      </c>
      <c r="AG223">
        <v>1</v>
      </c>
      <c r="AH223">
        <v>0</v>
      </c>
      <c r="AI223">
        <v>0</v>
      </c>
      <c r="AJ223">
        <v>0</v>
      </c>
      <c r="AK223">
        <v>0</v>
      </c>
      <c r="AL223">
        <v>1</v>
      </c>
      <c r="AM223">
        <v>1</v>
      </c>
      <c r="AN223">
        <v>1</v>
      </c>
      <c r="AO223">
        <v>0</v>
      </c>
      <c r="AP223">
        <v>0</v>
      </c>
      <c r="AQ223">
        <v>0</v>
      </c>
      <c r="AR223">
        <v>1</v>
      </c>
      <c r="AS223">
        <v>0</v>
      </c>
      <c r="AT223">
        <v>0</v>
      </c>
      <c r="AU223">
        <v>0</v>
      </c>
      <c r="AV223" t="s">
        <v>219</v>
      </c>
      <c r="AW223" t="s">
        <v>219</v>
      </c>
      <c r="AX223">
        <v>1</v>
      </c>
      <c r="AY223">
        <v>0</v>
      </c>
      <c r="AZ223">
        <v>1</v>
      </c>
      <c r="BA223">
        <v>0</v>
      </c>
      <c r="BB223">
        <v>0</v>
      </c>
      <c r="BC223">
        <v>0</v>
      </c>
      <c r="BD223">
        <v>0</v>
      </c>
      <c r="BE223">
        <v>0</v>
      </c>
      <c r="BF223">
        <v>0</v>
      </c>
      <c r="BG223">
        <v>1</v>
      </c>
      <c r="BH223">
        <v>0</v>
      </c>
      <c r="BI223">
        <v>0</v>
      </c>
      <c r="BJ223" t="s">
        <v>219</v>
      </c>
      <c r="BK223" t="s">
        <v>219</v>
      </c>
      <c r="BL223" t="s">
        <v>219</v>
      </c>
      <c r="BM223" t="s">
        <v>219</v>
      </c>
      <c r="BN223" t="s">
        <v>219</v>
      </c>
      <c r="BO223" t="s">
        <v>219</v>
      </c>
      <c r="BP223">
        <v>1</v>
      </c>
      <c r="BQ223">
        <v>1</v>
      </c>
      <c r="BR223">
        <v>0</v>
      </c>
      <c r="BS223" t="s">
        <v>219</v>
      </c>
      <c r="BT223" t="s">
        <v>219</v>
      </c>
      <c r="BU223" t="s">
        <v>219</v>
      </c>
      <c r="BV223" t="s">
        <v>219</v>
      </c>
      <c r="BW223" t="s">
        <v>219</v>
      </c>
      <c r="BX223" t="s">
        <v>219</v>
      </c>
      <c r="BY223" t="s">
        <v>219</v>
      </c>
      <c r="BZ223" t="s">
        <v>219</v>
      </c>
      <c r="CA223" t="s">
        <v>219</v>
      </c>
      <c r="CB223" t="s">
        <v>219</v>
      </c>
      <c r="CC223" t="s">
        <v>219</v>
      </c>
      <c r="CD223" t="s">
        <v>219</v>
      </c>
      <c r="CE223" t="s">
        <v>219</v>
      </c>
      <c r="CF223" t="s">
        <v>219</v>
      </c>
      <c r="CG223" t="s">
        <v>219</v>
      </c>
      <c r="CH223" t="s">
        <v>219</v>
      </c>
      <c r="CI223">
        <v>0</v>
      </c>
      <c r="CJ223">
        <v>0</v>
      </c>
      <c r="CK223">
        <v>1</v>
      </c>
      <c r="CL223">
        <v>0</v>
      </c>
      <c r="CM223">
        <v>0</v>
      </c>
      <c r="CN223">
        <v>1</v>
      </c>
      <c r="CO223">
        <v>1</v>
      </c>
      <c r="CP223">
        <v>1</v>
      </c>
      <c r="CQ223">
        <v>1</v>
      </c>
      <c r="CR223">
        <v>1</v>
      </c>
      <c r="CS223">
        <v>1</v>
      </c>
      <c r="CT223">
        <v>1</v>
      </c>
      <c r="CU223">
        <v>0</v>
      </c>
      <c r="CV223">
        <v>0</v>
      </c>
      <c r="CW223">
        <v>0</v>
      </c>
      <c r="CX223">
        <v>0</v>
      </c>
      <c r="CY223">
        <v>0</v>
      </c>
      <c r="CZ223">
        <v>0</v>
      </c>
      <c r="DA223" t="s">
        <v>219</v>
      </c>
      <c r="DB223" t="s">
        <v>219</v>
      </c>
      <c r="DC223" t="s">
        <v>219</v>
      </c>
      <c r="DD223" t="s">
        <v>219</v>
      </c>
      <c r="DE223" t="s">
        <v>219</v>
      </c>
      <c r="DF223" t="s">
        <v>219</v>
      </c>
      <c r="DG223" t="s">
        <v>219</v>
      </c>
      <c r="DH223">
        <v>0</v>
      </c>
      <c r="DI223">
        <v>0</v>
      </c>
      <c r="DJ223" t="s">
        <v>219</v>
      </c>
      <c r="DK223" t="s">
        <v>219</v>
      </c>
      <c r="DL223" t="s">
        <v>219</v>
      </c>
      <c r="DM223" t="s">
        <v>219</v>
      </c>
      <c r="DN223" t="s">
        <v>219</v>
      </c>
      <c r="DO223" t="s">
        <v>219</v>
      </c>
      <c r="DP223" t="s">
        <v>219</v>
      </c>
      <c r="DQ223" t="s">
        <v>219</v>
      </c>
      <c r="DR223" t="s">
        <v>219</v>
      </c>
      <c r="DS223">
        <v>0</v>
      </c>
      <c r="DT223">
        <v>1</v>
      </c>
      <c r="DU223">
        <v>0</v>
      </c>
      <c r="DV223">
        <v>1</v>
      </c>
      <c r="DW223">
        <v>0</v>
      </c>
      <c r="DX223">
        <v>0</v>
      </c>
      <c r="DY223">
        <v>1</v>
      </c>
      <c r="DZ223">
        <v>1</v>
      </c>
      <c r="EA223">
        <v>1</v>
      </c>
      <c r="EB223">
        <v>0</v>
      </c>
      <c r="EC223">
        <v>1</v>
      </c>
      <c r="ED223">
        <v>0</v>
      </c>
      <c r="EE223" t="s">
        <v>219</v>
      </c>
      <c r="EF223" t="s">
        <v>219</v>
      </c>
      <c r="EG223" t="s">
        <v>219</v>
      </c>
      <c r="EH223" t="s">
        <v>219</v>
      </c>
      <c r="EI223" t="s">
        <v>219</v>
      </c>
      <c r="EJ223">
        <v>0</v>
      </c>
      <c r="EK223" t="s">
        <v>219</v>
      </c>
      <c r="EL223" t="s">
        <v>219</v>
      </c>
      <c r="EM223" t="s">
        <v>219</v>
      </c>
      <c r="EN223" t="s">
        <v>219</v>
      </c>
      <c r="EO223" t="s">
        <v>219</v>
      </c>
      <c r="EP223">
        <v>0</v>
      </c>
      <c r="EQ223" t="s">
        <v>219</v>
      </c>
      <c r="ER223" t="s">
        <v>219</v>
      </c>
      <c r="ES223" t="s">
        <v>219</v>
      </c>
      <c r="ET223" t="s">
        <v>219</v>
      </c>
      <c r="EU223" t="s">
        <v>219</v>
      </c>
      <c r="EV223">
        <v>0</v>
      </c>
      <c r="EW223" t="s">
        <v>219</v>
      </c>
      <c r="EX223" t="s">
        <v>219</v>
      </c>
      <c r="EY223" t="s">
        <v>219</v>
      </c>
      <c r="EZ223" t="s">
        <v>219</v>
      </c>
      <c r="FA223" t="s">
        <v>219</v>
      </c>
      <c r="FB223" t="s">
        <v>219</v>
      </c>
      <c r="FC223">
        <v>1</v>
      </c>
      <c r="FD223">
        <v>0</v>
      </c>
      <c r="FE223">
        <v>1</v>
      </c>
      <c r="FF223">
        <v>1</v>
      </c>
      <c r="FG223">
        <v>0</v>
      </c>
      <c r="FH223" t="s">
        <v>219</v>
      </c>
      <c r="FI223" t="s">
        <v>219</v>
      </c>
      <c r="FJ223" t="s">
        <v>219</v>
      </c>
      <c r="FK223" t="s">
        <v>219</v>
      </c>
      <c r="FL223" t="s">
        <v>219</v>
      </c>
      <c r="FM223" t="s">
        <v>219</v>
      </c>
      <c r="FN223">
        <v>0</v>
      </c>
      <c r="FO223">
        <v>0</v>
      </c>
      <c r="FP223" t="s">
        <v>219</v>
      </c>
      <c r="FQ223" t="s">
        <v>219</v>
      </c>
      <c r="FR223" t="s">
        <v>219</v>
      </c>
      <c r="FS223" t="s">
        <v>219</v>
      </c>
      <c r="FT223" t="s">
        <v>219</v>
      </c>
      <c r="FU223" t="s">
        <v>219</v>
      </c>
      <c r="FV223" t="s">
        <v>219</v>
      </c>
      <c r="FW223" t="s">
        <v>219</v>
      </c>
      <c r="FX223" t="s">
        <v>219</v>
      </c>
      <c r="FY223">
        <v>0</v>
      </c>
      <c r="FZ223">
        <v>0</v>
      </c>
      <c r="GA223" t="s">
        <v>219</v>
      </c>
      <c r="GB223" t="s">
        <v>219</v>
      </c>
      <c r="GC223" t="s">
        <v>219</v>
      </c>
      <c r="GD223" t="s">
        <v>219</v>
      </c>
      <c r="GE223" t="s">
        <v>219</v>
      </c>
      <c r="GF223" t="s">
        <v>219</v>
      </c>
      <c r="GG223" t="s">
        <v>219</v>
      </c>
      <c r="GH223" t="s">
        <v>219</v>
      </c>
      <c r="GI223" t="s">
        <v>219</v>
      </c>
      <c r="GJ223" t="s">
        <v>219</v>
      </c>
      <c r="GK223" t="s">
        <v>219</v>
      </c>
      <c r="GL223" t="s">
        <v>219</v>
      </c>
      <c r="GM223" t="s">
        <v>219</v>
      </c>
      <c r="GN223" t="s">
        <v>219</v>
      </c>
      <c r="GO223" t="s">
        <v>219</v>
      </c>
      <c r="GP223" t="s">
        <v>219</v>
      </c>
      <c r="GQ223" t="s">
        <v>219</v>
      </c>
      <c r="GR223" t="s">
        <v>219</v>
      </c>
      <c r="GS223" t="s">
        <v>219</v>
      </c>
      <c r="GT223" t="s">
        <v>219</v>
      </c>
      <c r="GU223" t="s">
        <v>219</v>
      </c>
      <c r="GV223" t="s">
        <v>219</v>
      </c>
      <c r="GW223" t="s">
        <v>219</v>
      </c>
      <c r="GX223" t="s">
        <v>219</v>
      </c>
      <c r="GY223" t="s">
        <v>219</v>
      </c>
      <c r="GZ223" t="s">
        <v>219</v>
      </c>
      <c r="HA223" t="s">
        <v>219</v>
      </c>
      <c r="HB223" t="s">
        <v>219</v>
      </c>
      <c r="HC223" t="s">
        <v>219</v>
      </c>
      <c r="HD223" t="s">
        <v>219</v>
      </c>
      <c r="HE223" t="s">
        <v>219</v>
      </c>
      <c r="HF223" t="s">
        <v>219</v>
      </c>
      <c r="HG223" t="s">
        <v>219</v>
      </c>
      <c r="HH223" t="s">
        <v>219</v>
      </c>
      <c r="HI223" t="s">
        <v>219</v>
      </c>
      <c r="HJ223">
        <v>0</v>
      </c>
    </row>
    <row r="224" spans="1:218">
      <c r="A224" t="s">
        <v>264</v>
      </c>
      <c r="B224" s="1">
        <v>44743</v>
      </c>
      <c r="C224" s="1">
        <v>44866</v>
      </c>
      <c r="D224">
        <v>0</v>
      </c>
      <c r="E224">
        <v>1</v>
      </c>
      <c r="F224">
        <v>0</v>
      </c>
      <c r="G224">
        <v>1</v>
      </c>
      <c r="H224">
        <v>0</v>
      </c>
      <c r="I224">
        <v>0</v>
      </c>
      <c r="J224">
        <v>1</v>
      </c>
      <c r="K224">
        <v>0</v>
      </c>
      <c r="L224">
        <v>0</v>
      </c>
      <c r="M224">
        <v>0</v>
      </c>
      <c r="N224">
        <v>0</v>
      </c>
      <c r="O224">
        <v>1</v>
      </c>
      <c r="P224">
        <v>0</v>
      </c>
      <c r="Q224">
        <v>0</v>
      </c>
      <c r="R224">
        <v>0</v>
      </c>
      <c r="S224">
        <v>0</v>
      </c>
      <c r="T224">
        <v>0</v>
      </c>
      <c r="U224" t="s">
        <v>219</v>
      </c>
      <c r="V224" t="s">
        <v>219</v>
      </c>
      <c r="W224" t="s">
        <v>219</v>
      </c>
      <c r="X224" t="s">
        <v>219</v>
      </c>
      <c r="Y224" t="s">
        <v>219</v>
      </c>
      <c r="Z224" t="s">
        <v>219</v>
      </c>
      <c r="AA224" t="s">
        <v>219</v>
      </c>
      <c r="AB224">
        <v>0</v>
      </c>
      <c r="AC224">
        <v>1</v>
      </c>
      <c r="AD224">
        <v>1</v>
      </c>
      <c r="AE224">
        <v>1</v>
      </c>
      <c r="AF224">
        <v>1</v>
      </c>
      <c r="AG224">
        <v>1</v>
      </c>
      <c r="AH224">
        <v>0</v>
      </c>
      <c r="AI224">
        <v>0</v>
      </c>
      <c r="AJ224">
        <v>0</v>
      </c>
      <c r="AK224">
        <v>0</v>
      </c>
      <c r="AL224">
        <v>1</v>
      </c>
      <c r="AM224">
        <v>1</v>
      </c>
      <c r="AN224">
        <v>1</v>
      </c>
      <c r="AO224">
        <v>0</v>
      </c>
      <c r="AP224">
        <v>0</v>
      </c>
      <c r="AQ224">
        <v>0</v>
      </c>
      <c r="AR224">
        <v>1</v>
      </c>
      <c r="AS224">
        <v>0</v>
      </c>
      <c r="AT224">
        <v>0</v>
      </c>
      <c r="AU224">
        <v>0</v>
      </c>
      <c r="AV224" t="s">
        <v>219</v>
      </c>
      <c r="AW224" t="s">
        <v>219</v>
      </c>
      <c r="AX224">
        <v>1</v>
      </c>
      <c r="AY224">
        <v>0</v>
      </c>
      <c r="AZ224">
        <v>1</v>
      </c>
      <c r="BA224">
        <v>0</v>
      </c>
      <c r="BB224">
        <v>0</v>
      </c>
      <c r="BC224">
        <v>0</v>
      </c>
      <c r="BD224">
        <v>0</v>
      </c>
      <c r="BE224">
        <v>0</v>
      </c>
      <c r="BF224">
        <v>0</v>
      </c>
      <c r="BG224">
        <v>1</v>
      </c>
      <c r="BH224">
        <v>0</v>
      </c>
      <c r="BI224">
        <v>0</v>
      </c>
      <c r="BJ224" t="s">
        <v>219</v>
      </c>
      <c r="BK224" t="s">
        <v>219</v>
      </c>
      <c r="BL224" t="s">
        <v>219</v>
      </c>
      <c r="BM224" t="s">
        <v>219</v>
      </c>
      <c r="BN224" t="s">
        <v>219</v>
      </c>
      <c r="BO224" t="s">
        <v>219</v>
      </c>
      <c r="BP224">
        <v>1</v>
      </c>
      <c r="BQ224">
        <v>1</v>
      </c>
      <c r="BR224">
        <v>0</v>
      </c>
      <c r="BS224" t="s">
        <v>219</v>
      </c>
      <c r="BT224" t="s">
        <v>219</v>
      </c>
      <c r="BU224" t="s">
        <v>219</v>
      </c>
      <c r="BV224" t="s">
        <v>219</v>
      </c>
      <c r="BW224" t="s">
        <v>219</v>
      </c>
      <c r="BX224" t="s">
        <v>219</v>
      </c>
      <c r="BY224" t="s">
        <v>219</v>
      </c>
      <c r="BZ224" t="s">
        <v>219</v>
      </c>
      <c r="CA224" t="s">
        <v>219</v>
      </c>
      <c r="CB224" t="s">
        <v>219</v>
      </c>
      <c r="CC224" t="s">
        <v>219</v>
      </c>
      <c r="CD224" t="s">
        <v>219</v>
      </c>
      <c r="CE224" t="s">
        <v>219</v>
      </c>
      <c r="CF224" t="s">
        <v>219</v>
      </c>
      <c r="CG224" t="s">
        <v>219</v>
      </c>
      <c r="CH224" t="s">
        <v>219</v>
      </c>
      <c r="CI224">
        <v>0</v>
      </c>
      <c r="CJ224">
        <v>0</v>
      </c>
      <c r="CK224">
        <v>1</v>
      </c>
      <c r="CL224">
        <v>0</v>
      </c>
      <c r="CM224">
        <v>0</v>
      </c>
      <c r="CN224">
        <v>1</v>
      </c>
      <c r="CO224">
        <v>1</v>
      </c>
      <c r="CP224">
        <v>1</v>
      </c>
      <c r="CQ224">
        <v>1</v>
      </c>
      <c r="CR224">
        <v>1</v>
      </c>
      <c r="CS224">
        <v>1</v>
      </c>
      <c r="CT224">
        <v>1</v>
      </c>
      <c r="CU224">
        <v>0</v>
      </c>
      <c r="CV224">
        <v>0</v>
      </c>
      <c r="CW224">
        <v>0</v>
      </c>
      <c r="CX224">
        <v>0</v>
      </c>
      <c r="CY224">
        <v>0</v>
      </c>
      <c r="CZ224">
        <v>0</v>
      </c>
      <c r="DA224" t="s">
        <v>219</v>
      </c>
      <c r="DB224" t="s">
        <v>219</v>
      </c>
      <c r="DC224" t="s">
        <v>219</v>
      </c>
      <c r="DD224" t="s">
        <v>219</v>
      </c>
      <c r="DE224" t="s">
        <v>219</v>
      </c>
      <c r="DF224" t="s">
        <v>219</v>
      </c>
      <c r="DG224" t="s">
        <v>219</v>
      </c>
      <c r="DH224">
        <v>0</v>
      </c>
      <c r="DI224">
        <v>0</v>
      </c>
      <c r="DJ224" t="s">
        <v>219</v>
      </c>
      <c r="DK224" t="s">
        <v>219</v>
      </c>
      <c r="DL224" t="s">
        <v>219</v>
      </c>
      <c r="DM224" t="s">
        <v>219</v>
      </c>
      <c r="DN224" t="s">
        <v>219</v>
      </c>
      <c r="DO224" t="s">
        <v>219</v>
      </c>
      <c r="DP224" t="s">
        <v>219</v>
      </c>
      <c r="DQ224" t="s">
        <v>219</v>
      </c>
      <c r="DR224" t="s">
        <v>219</v>
      </c>
      <c r="DS224">
        <v>0</v>
      </c>
      <c r="DT224">
        <v>1</v>
      </c>
      <c r="DU224">
        <v>0</v>
      </c>
      <c r="DV224">
        <v>1</v>
      </c>
      <c r="DW224">
        <v>0</v>
      </c>
      <c r="DX224">
        <v>0</v>
      </c>
      <c r="DY224">
        <v>1</v>
      </c>
      <c r="DZ224">
        <v>1</v>
      </c>
      <c r="EA224">
        <v>1</v>
      </c>
      <c r="EB224">
        <v>0</v>
      </c>
      <c r="EC224">
        <v>1</v>
      </c>
      <c r="ED224">
        <v>0</v>
      </c>
      <c r="EE224" t="s">
        <v>219</v>
      </c>
      <c r="EF224" t="s">
        <v>219</v>
      </c>
      <c r="EG224" t="s">
        <v>219</v>
      </c>
      <c r="EH224" t="s">
        <v>219</v>
      </c>
      <c r="EI224" t="s">
        <v>219</v>
      </c>
      <c r="EJ224">
        <v>0</v>
      </c>
      <c r="EK224" t="s">
        <v>219</v>
      </c>
      <c r="EL224" t="s">
        <v>219</v>
      </c>
      <c r="EM224" t="s">
        <v>219</v>
      </c>
      <c r="EN224" t="s">
        <v>219</v>
      </c>
      <c r="EO224" t="s">
        <v>219</v>
      </c>
      <c r="EP224">
        <v>0</v>
      </c>
      <c r="EQ224" t="s">
        <v>219</v>
      </c>
      <c r="ER224" t="s">
        <v>219</v>
      </c>
      <c r="ES224" t="s">
        <v>219</v>
      </c>
      <c r="ET224" t="s">
        <v>219</v>
      </c>
      <c r="EU224" t="s">
        <v>219</v>
      </c>
      <c r="EV224">
        <v>0</v>
      </c>
      <c r="EW224" t="s">
        <v>219</v>
      </c>
      <c r="EX224" t="s">
        <v>219</v>
      </c>
      <c r="EY224" t="s">
        <v>219</v>
      </c>
      <c r="EZ224" t="s">
        <v>219</v>
      </c>
      <c r="FA224" t="s">
        <v>219</v>
      </c>
      <c r="FB224" t="s">
        <v>219</v>
      </c>
      <c r="FC224">
        <v>1</v>
      </c>
      <c r="FD224">
        <v>0</v>
      </c>
      <c r="FE224">
        <v>1</v>
      </c>
      <c r="FF224">
        <v>1</v>
      </c>
      <c r="FG224">
        <v>0</v>
      </c>
      <c r="FH224" t="s">
        <v>219</v>
      </c>
      <c r="FI224" t="s">
        <v>219</v>
      </c>
      <c r="FJ224" t="s">
        <v>219</v>
      </c>
      <c r="FK224" t="s">
        <v>219</v>
      </c>
      <c r="FL224" t="s">
        <v>219</v>
      </c>
      <c r="FM224" t="s">
        <v>219</v>
      </c>
      <c r="FN224">
        <v>0</v>
      </c>
      <c r="FO224">
        <v>0</v>
      </c>
      <c r="FP224" t="s">
        <v>219</v>
      </c>
      <c r="FQ224" t="s">
        <v>219</v>
      </c>
      <c r="FR224" t="s">
        <v>219</v>
      </c>
      <c r="FS224" t="s">
        <v>219</v>
      </c>
      <c r="FT224" t="s">
        <v>219</v>
      </c>
      <c r="FU224" t="s">
        <v>219</v>
      </c>
      <c r="FV224" t="s">
        <v>219</v>
      </c>
      <c r="FW224" t="s">
        <v>219</v>
      </c>
      <c r="FX224" t="s">
        <v>219</v>
      </c>
      <c r="FY224">
        <v>0</v>
      </c>
      <c r="FZ224">
        <v>0</v>
      </c>
      <c r="GA224" t="s">
        <v>219</v>
      </c>
      <c r="GB224" t="s">
        <v>219</v>
      </c>
      <c r="GC224" t="s">
        <v>219</v>
      </c>
      <c r="GD224" t="s">
        <v>219</v>
      </c>
      <c r="GE224" t="s">
        <v>219</v>
      </c>
      <c r="GF224" t="s">
        <v>219</v>
      </c>
      <c r="GG224" t="s">
        <v>219</v>
      </c>
      <c r="GH224" t="s">
        <v>219</v>
      </c>
      <c r="GI224" t="s">
        <v>219</v>
      </c>
      <c r="GJ224" t="s">
        <v>219</v>
      </c>
      <c r="GK224" t="s">
        <v>219</v>
      </c>
      <c r="GL224" t="s">
        <v>219</v>
      </c>
      <c r="GM224" t="s">
        <v>219</v>
      </c>
      <c r="GN224" t="s">
        <v>219</v>
      </c>
      <c r="GO224" t="s">
        <v>219</v>
      </c>
      <c r="GP224" t="s">
        <v>219</v>
      </c>
      <c r="GQ224" t="s">
        <v>219</v>
      </c>
      <c r="GR224" t="s">
        <v>219</v>
      </c>
      <c r="GS224" t="s">
        <v>219</v>
      </c>
      <c r="GT224" t="s">
        <v>219</v>
      </c>
      <c r="GU224" t="s">
        <v>219</v>
      </c>
      <c r="GV224" t="s">
        <v>219</v>
      </c>
      <c r="GW224" t="s">
        <v>219</v>
      </c>
      <c r="GX224" t="s">
        <v>219</v>
      </c>
      <c r="GY224" t="s">
        <v>219</v>
      </c>
      <c r="GZ224" t="s">
        <v>219</v>
      </c>
      <c r="HA224" t="s">
        <v>219</v>
      </c>
      <c r="HB224" t="s">
        <v>219</v>
      </c>
      <c r="HC224" t="s">
        <v>219</v>
      </c>
      <c r="HD224" t="s">
        <v>219</v>
      </c>
      <c r="HE224" t="s">
        <v>219</v>
      </c>
      <c r="HF224" t="s">
        <v>219</v>
      </c>
      <c r="HG224" t="s">
        <v>219</v>
      </c>
      <c r="HH224" t="s">
        <v>219</v>
      </c>
      <c r="HI224" t="s">
        <v>219</v>
      </c>
      <c r="HJ224">
        <v>0</v>
      </c>
    </row>
    <row r="225" spans="1:218">
      <c r="A225" t="s">
        <v>265</v>
      </c>
      <c r="B225" s="1">
        <v>43678</v>
      </c>
      <c r="C225" s="1">
        <v>44104</v>
      </c>
      <c r="D225">
        <v>0</v>
      </c>
      <c r="E225">
        <v>1</v>
      </c>
      <c r="F225">
        <v>0</v>
      </c>
      <c r="G225">
        <v>1</v>
      </c>
      <c r="H225">
        <v>0</v>
      </c>
      <c r="I225">
        <v>1</v>
      </c>
      <c r="J225">
        <v>0</v>
      </c>
      <c r="K225">
        <v>0</v>
      </c>
      <c r="L225">
        <v>1</v>
      </c>
      <c r="M225">
        <v>1</v>
      </c>
      <c r="N225">
        <v>1</v>
      </c>
      <c r="O225">
        <v>1</v>
      </c>
      <c r="P225">
        <v>0</v>
      </c>
      <c r="Q225">
        <v>0</v>
      </c>
      <c r="R225">
        <v>0</v>
      </c>
      <c r="S225">
        <v>0</v>
      </c>
      <c r="T225">
        <v>0</v>
      </c>
      <c r="U225" t="s">
        <v>219</v>
      </c>
      <c r="V225" t="s">
        <v>219</v>
      </c>
      <c r="W225" t="s">
        <v>219</v>
      </c>
      <c r="X225" t="s">
        <v>219</v>
      </c>
      <c r="Y225" t="s">
        <v>219</v>
      </c>
      <c r="Z225" t="s">
        <v>219</v>
      </c>
      <c r="AA225" t="s">
        <v>219</v>
      </c>
      <c r="AB225">
        <v>0</v>
      </c>
      <c r="AC225">
        <v>1</v>
      </c>
      <c r="AD225">
        <v>1</v>
      </c>
      <c r="AE225">
        <v>1</v>
      </c>
      <c r="AF225">
        <v>0</v>
      </c>
      <c r="AG225">
        <v>1</v>
      </c>
      <c r="AH225">
        <v>1</v>
      </c>
      <c r="AI225">
        <v>1</v>
      </c>
      <c r="AJ225">
        <v>1</v>
      </c>
      <c r="AK225">
        <v>0</v>
      </c>
      <c r="AL225">
        <v>1</v>
      </c>
      <c r="AM225">
        <v>0</v>
      </c>
      <c r="AN225">
        <v>1</v>
      </c>
      <c r="AO225">
        <v>0</v>
      </c>
      <c r="AP225">
        <v>0</v>
      </c>
      <c r="AQ225">
        <v>0</v>
      </c>
      <c r="AR225">
        <v>0</v>
      </c>
      <c r="AS225">
        <v>0</v>
      </c>
      <c r="AT225">
        <v>1</v>
      </c>
      <c r="AU225">
        <v>0</v>
      </c>
      <c r="AV225" t="s">
        <v>219</v>
      </c>
      <c r="AW225" t="s">
        <v>219</v>
      </c>
      <c r="AX225">
        <v>0</v>
      </c>
      <c r="AY225" t="s">
        <v>219</v>
      </c>
      <c r="AZ225" t="s">
        <v>219</v>
      </c>
      <c r="BA225" t="s">
        <v>219</v>
      </c>
      <c r="BB225" t="s">
        <v>219</v>
      </c>
      <c r="BC225" t="s">
        <v>219</v>
      </c>
      <c r="BD225" t="s">
        <v>219</v>
      </c>
      <c r="BE225" t="s">
        <v>219</v>
      </c>
      <c r="BF225" t="s">
        <v>219</v>
      </c>
      <c r="BG225" t="s">
        <v>219</v>
      </c>
      <c r="BH225">
        <v>0</v>
      </c>
      <c r="BI225">
        <v>0</v>
      </c>
      <c r="BJ225" t="s">
        <v>219</v>
      </c>
      <c r="BK225" t="s">
        <v>219</v>
      </c>
      <c r="BL225" t="s">
        <v>219</v>
      </c>
      <c r="BM225" t="s">
        <v>219</v>
      </c>
      <c r="BN225" t="s">
        <v>219</v>
      </c>
      <c r="BO225" t="s">
        <v>219</v>
      </c>
      <c r="BP225">
        <v>0</v>
      </c>
      <c r="BQ225">
        <v>1</v>
      </c>
      <c r="BR225">
        <v>1</v>
      </c>
      <c r="BS225">
        <v>1</v>
      </c>
      <c r="BT225">
        <v>0</v>
      </c>
      <c r="BU225">
        <v>0</v>
      </c>
      <c r="BV225">
        <v>0</v>
      </c>
      <c r="BW225">
        <v>1</v>
      </c>
      <c r="BX225">
        <v>0</v>
      </c>
      <c r="BY225">
        <v>1</v>
      </c>
      <c r="BZ225">
        <v>1</v>
      </c>
      <c r="CA225">
        <v>0</v>
      </c>
      <c r="CB225">
        <v>0</v>
      </c>
      <c r="CC225">
        <v>0</v>
      </c>
      <c r="CD225">
        <v>0</v>
      </c>
      <c r="CE225">
        <v>1</v>
      </c>
      <c r="CF225">
        <v>1</v>
      </c>
      <c r="CG225">
        <v>0</v>
      </c>
      <c r="CH225">
        <v>0</v>
      </c>
      <c r="CI225">
        <v>1</v>
      </c>
      <c r="CJ225" t="s">
        <v>219</v>
      </c>
      <c r="CK225" t="s">
        <v>219</v>
      </c>
      <c r="CL225" t="s">
        <v>219</v>
      </c>
      <c r="CM225" t="s">
        <v>219</v>
      </c>
      <c r="CN225" t="s">
        <v>219</v>
      </c>
      <c r="CO225" t="s">
        <v>219</v>
      </c>
      <c r="CP225" t="s">
        <v>219</v>
      </c>
      <c r="CQ225" t="s">
        <v>219</v>
      </c>
      <c r="CR225" t="s">
        <v>219</v>
      </c>
      <c r="CS225" t="s">
        <v>219</v>
      </c>
      <c r="CT225" t="s">
        <v>219</v>
      </c>
      <c r="CU225" t="s">
        <v>219</v>
      </c>
      <c r="CV225" t="s">
        <v>219</v>
      </c>
      <c r="CW225" t="s">
        <v>219</v>
      </c>
      <c r="CX225" t="s">
        <v>219</v>
      </c>
      <c r="CY225">
        <v>0</v>
      </c>
      <c r="CZ225">
        <v>0</v>
      </c>
      <c r="DA225" t="s">
        <v>219</v>
      </c>
      <c r="DB225" t="s">
        <v>219</v>
      </c>
      <c r="DC225" t="s">
        <v>219</v>
      </c>
      <c r="DD225" t="s">
        <v>219</v>
      </c>
      <c r="DE225" t="s">
        <v>219</v>
      </c>
      <c r="DF225" t="s">
        <v>219</v>
      </c>
      <c r="DG225" t="s">
        <v>219</v>
      </c>
      <c r="DH225">
        <v>0</v>
      </c>
      <c r="DI225">
        <v>1</v>
      </c>
      <c r="DJ225">
        <v>0</v>
      </c>
      <c r="DK225">
        <v>1</v>
      </c>
      <c r="DL225">
        <v>1</v>
      </c>
      <c r="DM225">
        <v>0</v>
      </c>
      <c r="DN225">
        <v>0</v>
      </c>
      <c r="DO225">
        <v>1</v>
      </c>
      <c r="DP225">
        <v>0</v>
      </c>
      <c r="DQ225">
        <v>0</v>
      </c>
      <c r="DR225">
        <v>0</v>
      </c>
      <c r="DS225">
        <v>0</v>
      </c>
      <c r="DT225">
        <v>0</v>
      </c>
      <c r="DU225" t="s">
        <v>219</v>
      </c>
      <c r="DV225" t="s">
        <v>219</v>
      </c>
      <c r="DW225" t="s">
        <v>219</v>
      </c>
      <c r="DX225" t="s">
        <v>219</v>
      </c>
      <c r="DY225" t="s">
        <v>219</v>
      </c>
      <c r="DZ225" t="s">
        <v>219</v>
      </c>
      <c r="EA225" t="s">
        <v>219</v>
      </c>
      <c r="EB225" t="s">
        <v>219</v>
      </c>
      <c r="EC225" t="s">
        <v>219</v>
      </c>
      <c r="ED225">
        <v>0</v>
      </c>
      <c r="EE225" t="s">
        <v>219</v>
      </c>
      <c r="EF225" t="s">
        <v>219</v>
      </c>
      <c r="EG225" t="s">
        <v>219</v>
      </c>
      <c r="EH225" t="s">
        <v>219</v>
      </c>
      <c r="EI225" t="s">
        <v>219</v>
      </c>
      <c r="EJ225">
        <v>1</v>
      </c>
      <c r="EK225">
        <v>0</v>
      </c>
      <c r="EL225">
        <v>1</v>
      </c>
      <c r="EM225">
        <v>0</v>
      </c>
      <c r="EN225">
        <v>1</v>
      </c>
      <c r="EO225">
        <v>1</v>
      </c>
      <c r="EP225">
        <v>1</v>
      </c>
      <c r="EQ225">
        <v>1</v>
      </c>
      <c r="ER225">
        <v>1</v>
      </c>
      <c r="ES225">
        <v>1</v>
      </c>
      <c r="ET225">
        <v>1</v>
      </c>
      <c r="EU225">
        <v>1</v>
      </c>
      <c r="EV225">
        <v>1</v>
      </c>
      <c r="EW225">
        <v>0</v>
      </c>
      <c r="EX225">
        <v>1</v>
      </c>
      <c r="EY225">
        <v>0</v>
      </c>
      <c r="EZ225">
        <v>0</v>
      </c>
      <c r="FA225">
        <v>1</v>
      </c>
      <c r="FB225">
        <v>0</v>
      </c>
      <c r="FC225">
        <v>1</v>
      </c>
      <c r="FD225">
        <v>0</v>
      </c>
      <c r="FE225">
        <v>1</v>
      </c>
      <c r="FF225">
        <v>1</v>
      </c>
      <c r="FG225">
        <v>0</v>
      </c>
      <c r="FH225" t="s">
        <v>219</v>
      </c>
      <c r="FI225" t="s">
        <v>219</v>
      </c>
      <c r="FJ225" t="s">
        <v>219</v>
      </c>
      <c r="FK225" t="s">
        <v>219</v>
      </c>
      <c r="FL225" t="s">
        <v>219</v>
      </c>
      <c r="FM225" t="s">
        <v>219</v>
      </c>
      <c r="FN225">
        <v>0</v>
      </c>
      <c r="FO225">
        <v>0</v>
      </c>
      <c r="FP225" t="s">
        <v>219</v>
      </c>
      <c r="FQ225" t="s">
        <v>219</v>
      </c>
      <c r="FR225" t="s">
        <v>219</v>
      </c>
      <c r="FS225" t="s">
        <v>219</v>
      </c>
      <c r="FT225" t="s">
        <v>219</v>
      </c>
      <c r="FU225" t="s">
        <v>219</v>
      </c>
      <c r="FV225" t="s">
        <v>219</v>
      </c>
      <c r="FW225" t="s">
        <v>219</v>
      </c>
      <c r="FX225" t="s">
        <v>219</v>
      </c>
      <c r="FY225">
        <v>0</v>
      </c>
      <c r="FZ225">
        <v>0</v>
      </c>
      <c r="GA225" t="s">
        <v>219</v>
      </c>
      <c r="GB225" t="s">
        <v>219</v>
      </c>
      <c r="GC225" t="s">
        <v>219</v>
      </c>
      <c r="GD225" t="s">
        <v>219</v>
      </c>
      <c r="GE225" t="s">
        <v>219</v>
      </c>
      <c r="GF225" t="s">
        <v>219</v>
      </c>
      <c r="GG225" t="s">
        <v>219</v>
      </c>
      <c r="GH225" t="s">
        <v>219</v>
      </c>
      <c r="GI225" t="s">
        <v>219</v>
      </c>
      <c r="GJ225" t="s">
        <v>219</v>
      </c>
      <c r="GK225" t="s">
        <v>219</v>
      </c>
      <c r="GL225" t="s">
        <v>219</v>
      </c>
      <c r="GM225" t="s">
        <v>219</v>
      </c>
      <c r="GN225" t="s">
        <v>219</v>
      </c>
      <c r="GO225" t="s">
        <v>219</v>
      </c>
      <c r="GP225" t="s">
        <v>219</v>
      </c>
      <c r="GQ225" t="s">
        <v>219</v>
      </c>
      <c r="GR225" t="s">
        <v>219</v>
      </c>
      <c r="GS225" t="s">
        <v>219</v>
      </c>
      <c r="GT225" t="s">
        <v>219</v>
      </c>
      <c r="GU225" t="s">
        <v>219</v>
      </c>
      <c r="GV225" t="s">
        <v>219</v>
      </c>
      <c r="GW225" t="s">
        <v>219</v>
      </c>
      <c r="GX225" t="s">
        <v>219</v>
      </c>
      <c r="GY225" t="s">
        <v>219</v>
      </c>
      <c r="GZ225" t="s">
        <v>219</v>
      </c>
      <c r="HA225" t="s">
        <v>219</v>
      </c>
      <c r="HB225" t="s">
        <v>219</v>
      </c>
      <c r="HC225" t="s">
        <v>219</v>
      </c>
      <c r="HD225" t="s">
        <v>219</v>
      </c>
      <c r="HE225" t="s">
        <v>219</v>
      </c>
      <c r="HF225" t="s">
        <v>219</v>
      </c>
      <c r="HG225" t="s">
        <v>219</v>
      </c>
      <c r="HH225" t="s">
        <v>219</v>
      </c>
      <c r="HI225" t="s">
        <v>219</v>
      </c>
      <c r="HJ225">
        <v>0</v>
      </c>
    </row>
    <row r="226" spans="1:218">
      <c r="A226" t="s">
        <v>265</v>
      </c>
      <c r="B226" s="1">
        <v>44105</v>
      </c>
      <c r="C226" s="1">
        <v>44328</v>
      </c>
      <c r="D226">
        <v>0</v>
      </c>
      <c r="E226">
        <v>1</v>
      </c>
      <c r="F226">
        <v>0</v>
      </c>
      <c r="G226">
        <v>1</v>
      </c>
      <c r="H226">
        <v>0</v>
      </c>
      <c r="I226">
        <v>1</v>
      </c>
      <c r="J226">
        <v>0</v>
      </c>
      <c r="K226">
        <v>0</v>
      </c>
      <c r="L226">
        <v>1</v>
      </c>
      <c r="M226">
        <v>1</v>
      </c>
      <c r="N226">
        <v>1</v>
      </c>
      <c r="O226">
        <v>1</v>
      </c>
      <c r="P226">
        <v>0</v>
      </c>
      <c r="Q226">
        <v>0</v>
      </c>
      <c r="R226">
        <v>0</v>
      </c>
      <c r="S226">
        <v>0</v>
      </c>
      <c r="T226">
        <v>0</v>
      </c>
      <c r="U226" t="s">
        <v>219</v>
      </c>
      <c r="V226" t="s">
        <v>219</v>
      </c>
      <c r="W226" t="s">
        <v>219</v>
      </c>
      <c r="X226" t="s">
        <v>219</v>
      </c>
      <c r="Y226" t="s">
        <v>219</v>
      </c>
      <c r="Z226" t="s">
        <v>219</v>
      </c>
      <c r="AA226" t="s">
        <v>219</v>
      </c>
      <c r="AB226">
        <v>0</v>
      </c>
      <c r="AC226">
        <v>1</v>
      </c>
      <c r="AD226">
        <v>1</v>
      </c>
      <c r="AE226">
        <v>1</v>
      </c>
      <c r="AF226">
        <v>0</v>
      </c>
      <c r="AG226">
        <v>1</v>
      </c>
      <c r="AH226">
        <v>1</v>
      </c>
      <c r="AI226">
        <v>1</v>
      </c>
      <c r="AJ226">
        <v>1</v>
      </c>
      <c r="AK226">
        <v>0</v>
      </c>
      <c r="AL226">
        <v>1</v>
      </c>
      <c r="AM226">
        <v>0</v>
      </c>
      <c r="AN226">
        <v>1</v>
      </c>
      <c r="AO226">
        <v>0</v>
      </c>
      <c r="AP226">
        <v>0</v>
      </c>
      <c r="AQ226">
        <v>0</v>
      </c>
      <c r="AR226">
        <v>0</v>
      </c>
      <c r="AS226">
        <v>0</v>
      </c>
      <c r="AT226">
        <v>1</v>
      </c>
      <c r="AU226">
        <v>0</v>
      </c>
      <c r="AV226" t="s">
        <v>219</v>
      </c>
      <c r="AW226" t="s">
        <v>219</v>
      </c>
      <c r="AX226">
        <v>0</v>
      </c>
      <c r="AY226" t="s">
        <v>219</v>
      </c>
      <c r="AZ226" t="s">
        <v>219</v>
      </c>
      <c r="BA226" t="s">
        <v>219</v>
      </c>
      <c r="BB226" t="s">
        <v>219</v>
      </c>
      <c r="BC226" t="s">
        <v>219</v>
      </c>
      <c r="BD226" t="s">
        <v>219</v>
      </c>
      <c r="BE226" t="s">
        <v>219</v>
      </c>
      <c r="BF226" t="s">
        <v>219</v>
      </c>
      <c r="BG226" t="s">
        <v>219</v>
      </c>
      <c r="BH226">
        <v>0</v>
      </c>
      <c r="BI226">
        <v>0</v>
      </c>
      <c r="BJ226" t="s">
        <v>219</v>
      </c>
      <c r="BK226" t="s">
        <v>219</v>
      </c>
      <c r="BL226" t="s">
        <v>219</v>
      </c>
      <c r="BM226" t="s">
        <v>219</v>
      </c>
      <c r="BN226" t="s">
        <v>219</v>
      </c>
      <c r="BO226" t="s">
        <v>219</v>
      </c>
      <c r="BP226">
        <v>0</v>
      </c>
      <c r="BQ226">
        <v>1</v>
      </c>
      <c r="BR226">
        <v>1</v>
      </c>
      <c r="BS226">
        <v>1</v>
      </c>
      <c r="BT226">
        <v>0</v>
      </c>
      <c r="BU226">
        <v>0</v>
      </c>
      <c r="BV226">
        <v>0</v>
      </c>
      <c r="BW226">
        <v>1</v>
      </c>
      <c r="BX226">
        <v>0</v>
      </c>
      <c r="BY226">
        <v>1</v>
      </c>
      <c r="BZ226">
        <v>1</v>
      </c>
      <c r="CA226">
        <v>0</v>
      </c>
      <c r="CB226">
        <v>0</v>
      </c>
      <c r="CC226">
        <v>0</v>
      </c>
      <c r="CD226">
        <v>0</v>
      </c>
      <c r="CE226">
        <v>1</v>
      </c>
      <c r="CF226">
        <v>1</v>
      </c>
      <c r="CG226">
        <v>0</v>
      </c>
      <c r="CH226">
        <v>0</v>
      </c>
      <c r="CI226">
        <v>1</v>
      </c>
      <c r="CJ226" t="s">
        <v>219</v>
      </c>
      <c r="CK226" t="s">
        <v>219</v>
      </c>
      <c r="CL226" t="s">
        <v>219</v>
      </c>
      <c r="CM226" t="s">
        <v>219</v>
      </c>
      <c r="CN226" t="s">
        <v>219</v>
      </c>
      <c r="CO226" t="s">
        <v>219</v>
      </c>
      <c r="CP226" t="s">
        <v>219</v>
      </c>
      <c r="CQ226" t="s">
        <v>219</v>
      </c>
      <c r="CR226" t="s">
        <v>219</v>
      </c>
      <c r="CS226" t="s">
        <v>219</v>
      </c>
      <c r="CT226" t="s">
        <v>219</v>
      </c>
      <c r="CU226" t="s">
        <v>219</v>
      </c>
      <c r="CV226" t="s">
        <v>219</v>
      </c>
      <c r="CW226" t="s">
        <v>219</v>
      </c>
      <c r="CX226" t="s">
        <v>219</v>
      </c>
      <c r="CY226">
        <v>0</v>
      </c>
      <c r="CZ226">
        <v>0</v>
      </c>
      <c r="DA226" t="s">
        <v>219</v>
      </c>
      <c r="DB226" t="s">
        <v>219</v>
      </c>
      <c r="DC226" t="s">
        <v>219</v>
      </c>
      <c r="DD226" t="s">
        <v>219</v>
      </c>
      <c r="DE226" t="s">
        <v>219</v>
      </c>
      <c r="DF226" t="s">
        <v>219</v>
      </c>
      <c r="DG226" t="s">
        <v>219</v>
      </c>
      <c r="DH226">
        <v>0</v>
      </c>
      <c r="DI226">
        <v>1</v>
      </c>
      <c r="DJ226">
        <v>0</v>
      </c>
      <c r="DK226">
        <v>1</v>
      </c>
      <c r="DL226">
        <v>1</v>
      </c>
      <c r="DM226">
        <v>0</v>
      </c>
      <c r="DN226">
        <v>0</v>
      </c>
      <c r="DO226">
        <v>1</v>
      </c>
      <c r="DP226">
        <v>0</v>
      </c>
      <c r="DQ226">
        <v>0</v>
      </c>
      <c r="DR226">
        <v>0</v>
      </c>
      <c r="DS226">
        <v>0</v>
      </c>
      <c r="DT226">
        <v>0</v>
      </c>
      <c r="DU226" t="s">
        <v>219</v>
      </c>
      <c r="DV226" t="s">
        <v>219</v>
      </c>
      <c r="DW226" t="s">
        <v>219</v>
      </c>
      <c r="DX226" t="s">
        <v>219</v>
      </c>
      <c r="DY226" t="s">
        <v>219</v>
      </c>
      <c r="DZ226" t="s">
        <v>219</v>
      </c>
      <c r="EA226" t="s">
        <v>219</v>
      </c>
      <c r="EB226" t="s">
        <v>219</v>
      </c>
      <c r="EC226" t="s">
        <v>219</v>
      </c>
      <c r="ED226">
        <v>0</v>
      </c>
      <c r="EE226" t="s">
        <v>219</v>
      </c>
      <c r="EF226" t="s">
        <v>219</v>
      </c>
      <c r="EG226" t="s">
        <v>219</v>
      </c>
      <c r="EH226" t="s">
        <v>219</v>
      </c>
      <c r="EI226" t="s">
        <v>219</v>
      </c>
      <c r="EJ226">
        <v>1</v>
      </c>
      <c r="EK226">
        <v>0</v>
      </c>
      <c r="EL226">
        <v>1</v>
      </c>
      <c r="EM226">
        <v>0</v>
      </c>
      <c r="EN226">
        <v>1</v>
      </c>
      <c r="EO226">
        <v>1</v>
      </c>
      <c r="EP226">
        <v>1</v>
      </c>
      <c r="EQ226">
        <v>1</v>
      </c>
      <c r="ER226">
        <v>1</v>
      </c>
      <c r="ES226">
        <v>1</v>
      </c>
      <c r="ET226">
        <v>1</v>
      </c>
      <c r="EU226">
        <v>1</v>
      </c>
      <c r="EV226">
        <v>1</v>
      </c>
      <c r="EW226">
        <v>0</v>
      </c>
      <c r="EX226">
        <v>1</v>
      </c>
      <c r="EY226">
        <v>0</v>
      </c>
      <c r="EZ226">
        <v>0</v>
      </c>
      <c r="FA226">
        <v>1</v>
      </c>
      <c r="FB226">
        <v>0</v>
      </c>
      <c r="FC226">
        <v>1</v>
      </c>
      <c r="FD226">
        <v>0</v>
      </c>
      <c r="FE226">
        <v>1</v>
      </c>
      <c r="FF226">
        <v>1</v>
      </c>
      <c r="FG226">
        <v>0</v>
      </c>
      <c r="FH226" t="s">
        <v>219</v>
      </c>
      <c r="FI226" t="s">
        <v>219</v>
      </c>
      <c r="FJ226" t="s">
        <v>219</v>
      </c>
      <c r="FK226" t="s">
        <v>219</v>
      </c>
      <c r="FL226" t="s">
        <v>219</v>
      </c>
      <c r="FM226" t="s">
        <v>219</v>
      </c>
      <c r="FN226">
        <v>0</v>
      </c>
      <c r="FO226">
        <v>0</v>
      </c>
      <c r="FP226" t="s">
        <v>219</v>
      </c>
      <c r="FQ226" t="s">
        <v>219</v>
      </c>
      <c r="FR226" t="s">
        <v>219</v>
      </c>
      <c r="FS226" t="s">
        <v>219</v>
      </c>
      <c r="FT226" t="s">
        <v>219</v>
      </c>
      <c r="FU226" t="s">
        <v>219</v>
      </c>
      <c r="FV226" t="s">
        <v>219</v>
      </c>
      <c r="FW226" t="s">
        <v>219</v>
      </c>
      <c r="FX226" t="s">
        <v>219</v>
      </c>
      <c r="FY226">
        <v>0</v>
      </c>
      <c r="FZ226">
        <v>0</v>
      </c>
      <c r="GA226" t="s">
        <v>219</v>
      </c>
      <c r="GB226" t="s">
        <v>219</v>
      </c>
      <c r="GC226" t="s">
        <v>219</v>
      </c>
      <c r="GD226" t="s">
        <v>219</v>
      </c>
      <c r="GE226" t="s">
        <v>219</v>
      </c>
      <c r="GF226" t="s">
        <v>219</v>
      </c>
      <c r="GG226" t="s">
        <v>219</v>
      </c>
      <c r="GH226" t="s">
        <v>219</v>
      </c>
      <c r="GI226" t="s">
        <v>219</v>
      </c>
      <c r="GJ226" t="s">
        <v>219</v>
      </c>
      <c r="GK226" t="s">
        <v>219</v>
      </c>
      <c r="GL226" t="s">
        <v>219</v>
      </c>
      <c r="GM226" t="s">
        <v>219</v>
      </c>
      <c r="GN226" t="s">
        <v>219</v>
      </c>
      <c r="GO226" t="s">
        <v>219</v>
      </c>
      <c r="GP226" t="s">
        <v>219</v>
      </c>
      <c r="GQ226" t="s">
        <v>219</v>
      </c>
      <c r="GR226" t="s">
        <v>219</v>
      </c>
      <c r="GS226" t="s">
        <v>219</v>
      </c>
      <c r="GT226" t="s">
        <v>219</v>
      </c>
      <c r="GU226" t="s">
        <v>219</v>
      </c>
      <c r="GV226" t="s">
        <v>219</v>
      </c>
      <c r="GW226" t="s">
        <v>219</v>
      </c>
      <c r="GX226" t="s">
        <v>219</v>
      </c>
      <c r="GY226" t="s">
        <v>219</v>
      </c>
      <c r="GZ226" t="s">
        <v>219</v>
      </c>
      <c r="HA226" t="s">
        <v>219</v>
      </c>
      <c r="HB226" t="s">
        <v>219</v>
      </c>
      <c r="HC226" t="s">
        <v>219</v>
      </c>
      <c r="HD226" t="s">
        <v>219</v>
      </c>
      <c r="HE226" t="s">
        <v>219</v>
      </c>
      <c r="HF226" t="s">
        <v>219</v>
      </c>
      <c r="HG226" t="s">
        <v>219</v>
      </c>
      <c r="HH226" t="s">
        <v>219</v>
      </c>
      <c r="HI226" t="s">
        <v>219</v>
      </c>
      <c r="HJ226">
        <v>0</v>
      </c>
    </row>
    <row r="227" spans="1:218">
      <c r="A227" t="s">
        <v>265</v>
      </c>
      <c r="B227" s="1">
        <v>44329</v>
      </c>
      <c r="C227" s="1">
        <v>44401</v>
      </c>
      <c r="D227">
        <v>0</v>
      </c>
      <c r="E227">
        <v>1</v>
      </c>
      <c r="F227">
        <v>0</v>
      </c>
      <c r="G227">
        <v>1</v>
      </c>
      <c r="H227">
        <v>0</v>
      </c>
      <c r="I227">
        <v>1</v>
      </c>
      <c r="J227">
        <v>0</v>
      </c>
      <c r="K227">
        <v>0</v>
      </c>
      <c r="L227">
        <v>1</v>
      </c>
      <c r="M227">
        <v>1</v>
      </c>
      <c r="N227">
        <v>1</v>
      </c>
      <c r="O227">
        <v>1</v>
      </c>
      <c r="P227">
        <v>0</v>
      </c>
      <c r="Q227">
        <v>0</v>
      </c>
      <c r="R227">
        <v>0</v>
      </c>
      <c r="S227">
        <v>0</v>
      </c>
      <c r="T227">
        <v>0</v>
      </c>
      <c r="U227" t="s">
        <v>219</v>
      </c>
      <c r="V227" t="s">
        <v>219</v>
      </c>
      <c r="W227" t="s">
        <v>219</v>
      </c>
      <c r="X227" t="s">
        <v>219</v>
      </c>
      <c r="Y227" t="s">
        <v>219</v>
      </c>
      <c r="Z227" t="s">
        <v>219</v>
      </c>
      <c r="AA227" t="s">
        <v>219</v>
      </c>
      <c r="AB227">
        <v>0</v>
      </c>
      <c r="AC227">
        <v>1</v>
      </c>
      <c r="AD227">
        <v>1</v>
      </c>
      <c r="AE227">
        <v>1</v>
      </c>
      <c r="AF227">
        <v>0</v>
      </c>
      <c r="AG227">
        <v>1</v>
      </c>
      <c r="AH227">
        <v>1</v>
      </c>
      <c r="AI227">
        <v>1</v>
      </c>
      <c r="AJ227">
        <v>1</v>
      </c>
      <c r="AK227">
        <v>0</v>
      </c>
      <c r="AL227">
        <v>1</v>
      </c>
      <c r="AM227">
        <v>0</v>
      </c>
      <c r="AN227">
        <v>1</v>
      </c>
      <c r="AO227">
        <v>0</v>
      </c>
      <c r="AP227">
        <v>0</v>
      </c>
      <c r="AQ227">
        <v>0</v>
      </c>
      <c r="AR227">
        <v>0</v>
      </c>
      <c r="AS227">
        <v>0</v>
      </c>
      <c r="AT227">
        <v>1</v>
      </c>
      <c r="AU227">
        <v>0</v>
      </c>
      <c r="AV227" t="s">
        <v>219</v>
      </c>
      <c r="AW227" t="s">
        <v>219</v>
      </c>
      <c r="AX227">
        <v>0</v>
      </c>
      <c r="AY227" t="s">
        <v>219</v>
      </c>
      <c r="AZ227" t="s">
        <v>219</v>
      </c>
      <c r="BA227" t="s">
        <v>219</v>
      </c>
      <c r="BB227" t="s">
        <v>219</v>
      </c>
      <c r="BC227" t="s">
        <v>219</v>
      </c>
      <c r="BD227" t="s">
        <v>219</v>
      </c>
      <c r="BE227" t="s">
        <v>219</v>
      </c>
      <c r="BF227" t="s">
        <v>219</v>
      </c>
      <c r="BG227" t="s">
        <v>219</v>
      </c>
      <c r="BH227">
        <v>0</v>
      </c>
      <c r="BI227">
        <v>0</v>
      </c>
      <c r="BJ227" t="s">
        <v>219</v>
      </c>
      <c r="BK227" t="s">
        <v>219</v>
      </c>
      <c r="BL227" t="s">
        <v>219</v>
      </c>
      <c r="BM227" t="s">
        <v>219</v>
      </c>
      <c r="BN227" t="s">
        <v>219</v>
      </c>
      <c r="BO227" t="s">
        <v>219</v>
      </c>
      <c r="BP227">
        <v>0</v>
      </c>
      <c r="BQ227">
        <v>1</v>
      </c>
      <c r="BR227">
        <v>1</v>
      </c>
      <c r="BS227">
        <v>1</v>
      </c>
      <c r="BT227">
        <v>0</v>
      </c>
      <c r="BU227">
        <v>0</v>
      </c>
      <c r="BV227">
        <v>0</v>
      </c>
      <c r="BW227">
        <v>1</v>
      </c>
      <c r="BX227">
        <v>0</v>
      </c>
      <c r="BY227">
        <v>1</v>
      </c>
      <c r="BZ227">
        <v>1</v>
      </c>
      <c r="CA227">
        <v>0</v>
      </c>
      <c r="CB227">
        <v>0</v>
      </c>
      <c r="CC227">
        <v>0</v>
      </c>
      <c r="CD227">
        <v>0</v>
      </c>
      <c r="CE227">
        <v>1</v>
      </c>
      <c r="CF227">
        <v>1</v>
      </c>
      <c r="CG227">
        <v>0</v>
      </c>
      <c r="CH227">
        <v>0</v>
      </c>
      <c r="CI227">
        <v>1</v>
      </c>
      <c r="CJ227" t="s">
        <v>219</v>
      </c>
      <c r="CK227" t="s">
        <v>219</v>
      </c>
      <c r="CL227" t="s">
        <v>219</v>
      </c>
      <c r="CM227" t="s">
        <v>219</v>
      </c>
      <c r="CN227" t="s">
        <v>219</v>
      </c>
      <c r="CO227" t="s">
        <v>219</v>
      </c>
      <c r="CP227" t="s">
        <v>219</v>
      </c>
      <c r="CQ227" t="s">
        <v>219</v>
      </c>
      <c r="CR227" t="s">
        <v>219</v>
      </c>
      <c r="CS227" t="s">
        <v>219</v>
      </c>
      <c r="CT227" t="s">
        <v>219</v>
      </c>
      <c r="CU227" t="s">
        <v>219</v>
      </c>
      <c r="CV227" t="s">
        <v>219</v>
      </c>
      <c r="CW227" t="s">
        <v>219</v>
      </c>
      <c r="CX227" t="s">
        <v>219</v>
      </c>
      <c r="CY227">
        <v>0</v>
      </c>
      <c r="CZ227">
        <v>0</v>
      </c>
      <c r="DA227" t="s">
        <v>219</v>
      </c>
      <c r="DB227" t="s">
        <v>219</v>
      </c>
      <c r="DC227" t="s">
        <v>219</v>
      </c>
      <c r="DD227" t="s">
        <v>219</v>
      </c>
      <c r="DE227" t="s">
        <v>219</v>
      </c>
      <c r="DF227" t="s">
        <v>219</v>
      </c>
      <c r="DG227" t="s">
        <v>219</v>
      </c>
      <c r="DH227">
        <v>0</v>
      </c>
      <c r="DI227">
        <v>1</v>
      </c>
      <c r="DJ227">
        <v>0</v>
      </c>
      <c r="DK227">
        <v>1</v>
      </c>
      <c r="DL227">
        <v>1</v>
      </c>
      <c r="DM227">
        <v>0</v>
      </c>
      <c r="DN227">
        <v>0</v>
      </c>
      <c r="DO227">
        <v>1</v>
      </c>
      <c r="DP227">
        <v>0</v>
      </c>
      <c r="DQ227">
        <v>0</v>
      </c>
      <c r="DR227">
        <v>0</v>
      </c>
      <c r="DS227">
        <v>0</v>
      </c>
      <c r="DT227">
        <v>0</v>
      </c>
      <c r="DU227" t="s">
        <v>219</v>
      </c>
      <c r="DV227" t="s">
        <v>219</v>
      </c>
      <c r="DW227" t="s">
        <v>219</v>
      </c>
      <c r="DX227" t="s">
        <v>219</v>
      </c>
      <c r="DY227" t="s">
        <v>219</v>
      </c>
      <c r="DZ227" t="s">
        <v>219</v>
      </c>
      <c r="EA227" t="s">
        <v>219</v>
      </c>
      <c r="EB227" t="s">
        <v>219</v>
      </c>
      <c r="EC227" t="s">
        <v>219</v>
      </c>
      <c r="ED227">
        <v>0</v>
      </c>
      <c r="EE227" t="s">
        <v>219</v>
      </c>
      <c r="EF227" t="s">
        <v>219</v>
      </c>
      <c r="EG227" t="s">
        <v>219</v>
      </c>
      <c r="EH227" t="s">
        <v>219</v>
      </c>
      <c r="EI227" t="s">
        <v>219</v>
      </c>
      <c r="EJ227">
        <v>1</v>
      </c>
      <c r="EK227">
        <v>0</v>
      </c>
      <c r="EL227">
        <v>1</v>
      </c>
      <c r="EM227">
        <v>0</v>
      </c>
      <c r="EN227">
        <v>1</v>
      </c>
      <c r="EO227">
        <v>1</v>
      </c>
      <c r="EP227">
        <v>1</v>
      </c>
      <c r="EQ227">
        <v>1</v>
      </c>
      <c r="ER227">
        <v>1</v>
      </c>
      <c r="ES227">
        <v>1</v>
      </c>
      <c r="ET227">
        <v>1</v>
      </c>
      <c r="EU227">
        <v>1</v>
      </c>
      <c r="EV227">
        <v>1</v>
      </c>
      <c r="EW227">
        <v>0</v>
      </c>
      <c r="EX227">
        <v>1</v>
      </c>
      <c r="EY227">
        <v>0</v>
      </c>
      <c r="EZ227">
        <v>0</v>
      </c>
      <c r="FA227">
        <v>1</v>
      </c>
      <c r="FB227">
        <v>0</v>
      </c>
      <c r="FC227">
        <v>1</v>
      </c>
      <c r="FD227">
        <v>0</v>
      </c>
      <c r="FE227">
        <v>1</v>
      </c>
      <c r="FF227">
        <v>1</v>
      </c>
      <c r="FG227">
        <v>0</v>
      </c>
      <c r="FH227" t="s">
        <v>219</v>
      </c>
      <c r="FI227" t="s">
        <v>219</v>
      </c>
      <c r="FJ227" t="s">
        <v>219</v>
      </c>
      <c r="FK227" t="s">
        <v>219</v>
      </c>
      <c r="FL227" t="s">
        <v>219</v>
      </c>
      <c r="FM227" t="s">
        <v>219</v>
      </c>
      <c r="FN227">
        <v>0</v>
      </c>
      <c r="FO227">
        <v>0</v>
      </c>
      <c r="FP227" t="s">
        <v>219</v>
      </c>
      <c r="FQ227" t="s">
        <v>219</v>
      </c>
      <c r="FR227" t="s">
        <v>219</v>
      </c>
      <c r="FS227" t="s">
        <v>219</v>
      </c>
      <c r="FT227" t="s">
        <v>219</v>
      </c>
      <c r="FU227" t="s">
        <v>219</v>
      </c>
      <c r="FV227" t="s">
        <v>219</v>
      </c>
      <c r="FW227" t="s">
        <v>219</v>
      </c>
      <c r="FX227" t="s">
        <v>219</v>
      </c>
      <c r="FY227">
        <v>0</v>
      </c>
      <c r="FZ227">
        <v>0</v>
      </c>
      <c r="GA227" t="s">
        <v>219</v>
      </c>
      <c r="GB227" t="s">
        <v>219</v>
      </c>
      <c r="GC227" t="s">
        <v>219</v>
      </c>
      <c r="GD227" t="s">
        <v>219</v>
      </c>
      <c r="GE227" t="s">
        <v>219</v>
      </c>
      <c r="GF227" t="s">
        <v>219</v>
      </c>
      <c r="GG227" t="s">
        <v>219</v>
      </c>
      <c r="GH227" t="s">
        <v>219</v>
      </c>
      <c r="GI227" t="s">
        <v>219</v>
      </c>
      <c r="GJ227" t="s">
        <v>219</v>
      </c>
      <c r="GK227" t="s">
        <v>219</v>
      </c>
      <c r="GL227" t="s">
        <v>219</v>
      </c>
      <c r="GM227" t="s">
        <v>219</v>
      </c>
      <c r="GN227" t="s">
        <v>219</v>
      </c>
      <c r="GO227" t="s">
        <v>219</v>
      </c>
      <c r="GP227" t="s">
        <v>219</v>
      </c>
      <c r="GQ227" t="s">
        <v>219</v>
      </c>
      <c r="GR227" t="s">
        <v>219</v>
      </c>
      <c r="GS227" t="s">
        <v>219</v>
      </c>
      <c r="GT227" t="s">
        <v>219</v>
      </c>
      <c r="GU227" t="s">
        <v>219</v>
      </c>
      <c r="GV227" t="s">
        <v>219</v>
      </c>
      <c r="GW227" t="s">
        <v>219</v>
      </c>
      <c r="GX227" t="s">
        <v>219</v>
      </c>
      <c r="GY227" t="s">
        <v>219</v>
      </c>
      <c r="GZ227" t="s">
        <v>219</v>
      </c>
      <c r="HA227" t="s">
        <v>219</v>
      </c>
      <c r="HB227" t="s">
        <v>219</v>
      </c>
      <c r="HC227" t="s">
        <v>219</v>
      </c>
      <c r="HD227" t="s">
        <v>219</v>
      </c>
      <c r="HE227" t="s">
        <v>219</v>
      </c>
      <c r="HF227" t="s">
        <v>219</v>
      </c>
      <c r="HG227" t="s">
        <v>219</v>
      </c>
      <c r="HH227" t="s">
        <v>219</v>
      </c>
      <c r="HI227" t="s">
        <v>219</v>
      </c>
      <c r="HJ227">
        <v>0</v>
      </c>
    </row>
    <row r="228" spans="1:218">
      <c r="A228" t="s">
        <v>265</v>
      </c>
      <c r="B228" s="1">
        <v>44402</v>
      </c>
      <c r="C228" s="1">
        <v>44642</v>
      </c>
      <c r="D228">
        <v>0</v>
      </c>
      <c r="E228">
        <v>1</v>
      </c>
      <c r="F228">
        <v>0</v>
      </c>
      <c r="G228">
        <v>1</v>
      </c>
      <c r="H228">
        <v>0</v>
      </c>
      <c r="I228">
        <v>1</v>
      </c>
      <c r="J228">
        <v>0</v>
      </c>
      <c r="K228">
        <v>0</v>
      </c>
      <c r="L228">
        <v>1</v>
      </c>
      <c r="M228">
        <v>1</v>
      </c>
      <c r="N228">
        <v>1</v>
      </c>
      <c r="O228">
        <v>1</v>
      </c>
      <c r="P228">
        <v>0</v>
      </c>
      <c r="Q228">
        <v>0</v>
      </c>
      <c r="R228">
        <v>0</v>
      </c>
      <c r="S228">
        <v>0</v>
      </c>
      <c r="T228">
        <v>0</v>
      </c>
      <c r="U228" t="s">
        <v>219</v>
      </c>
      <c r="V228" t="s">
        <v>219</v>
      </c>
      <c r="W228" t="s">
        <v>219</v>
      </c>
      <c r="X228" t="s">
        <v>219</v>
      </c>
      <c r="Y228" t="s">
        <v>219</v>
      </c>
      <c r="Z228" t="s">
        <v>219</v>
      </c>
      <c r="AA228" t="s">
        <v>219</v>
      </c>
      <c r="AB228">
        <v>0</v>
      </c>
      <c r="AC228">
        <v>1</v>
      </c>
      <c r="AD228">
        <v>1</v>
      </c>
      <c r="AE228">
        <v>1</v>
      </c>
      <c r="AF228">
        <v>0</v>
      </c>
      <c r="AG228">
        <v>1</v>
      </c>
      <c r="AH228">
        <v>1</v>
      </c>
      <c r="AI228">
        <v>1</v>
      </c>
      <c r="AJ228">
        <v>1</v>
      </c>
      <c r="AK228">
        <v>0</v>
      </c>
      <c r="AL228">
        <v>1</v>
      </c>
      <c r="AM228">
        <v>0</v>
      </c>
      <c r="AN228">
        <v>1</v>
      </c>
      <c r="AO228">
        <v>0</v>
      </c>
      <c r="AP228">
        <v>0</v>
      </c>
      <c r="AQ228">
        <v>0</v>
      </c>
      <c r="AR228">
        <v>0</v>
      </c>
      <c r="AS228">
        <v>0</v>
      </c>
      <c r="AT228">
        <v>1</v>
      </c>
      <c r="AU228">
        <v>0</v>
      </c>
      <c r="AV228" t="s">
        <v>219</v>
      </c>
      <c r="AW228" t="s">
        <v>219</v>
      </c>
      <c r="AX228">
        <v>0</v>
      </c>
      <c r="AY228" t="s">
        <v>219</v>
      </c>
      <c r="AZ228" t="s">
        <v>219</v>
      </c>
      <c r="BA228" t="s">
        <v>219</v>
      </c>
      <c r="BB228" t="s">
        <v>219</v>
      </c>
      <c r="BC228" t="s">
        <v>219</v>
      </c>
      <c r="BD228" t="s">
        <v>219</v>
      </c>
      <c r="BE228" t="s">
        <v>219</v>
      </c>
      <c r="BF228" t="s">
        <v>219</v>
      </c>
      <c r="BG228" t="s">
        <v>219</v>
      </c>
      <c r="BH228">
        <v>0</v>
      </c>
      <c r="BI228">
        <v>0</v>
      </c>
      <c r="BJ228" t="s">
        <v>219</v>
      </c>
      <c r="BK228" t="s">
        <v>219</v>
      </c>
      <c r="BL228" t="s">
        <v>219</v>
      </c>
      <c r="BM228" t="s">
        <v>219</v>
      </c>
      <c r="BN228" t="s">
        <v>219</v>
      </c>
      <c r="BO228" t="s">
        <v>219</v>
      </c>
      <c r="BP228">
        <v>0</v>
      </c>
      <c r="BQ228">
        <v>1</v>
      </c>
      <c r="BR228">
        <v>0</v>
      </c>
      <c r="BS228" t="s">
        <v>219</v>
      </c>
      <c r="BT228" t="s">
        <v>219</v>
      </c>
      <c r="BU228" t="s">
        <v>219</v>
      </c>
      <c r="BV228" t="s">
        <v>219</v>
      </c>
      <c r="BW228" t="s">
        <v>219</v>
      </c>
      <c r="BX228" t="s">
        <v>219</v>
      </c>
      <c r="BY228" t="s">
        <v>219</v>
      </c>
      <c r="BZ228" t="s">
        <v>219</v>
      </c>
      <c r="CA228" t="s">
        <v>219</v>
      </c>
      <c r="CB228" t="s">
        <v>219</v>
      </c>
      <c r="CC228" t="s">
        <v>219</v>
      </c>
      <c r="CD228" t="s">
        <v>219</v>
      </c>
      <c r="CE228" t="s">
        <v>219</v>
      </c>
      <c r="CF228" t="s">
        <v>219</v>
      </c>
      <c r="CG228" t="s">
        <v>219</v>
      </c>
      <c r="CH228" t="s">
        <v>219</v>
      </c>
      <c r="CI228">
        <v>0</v>
      </c>
      <c r="CJ228">
        <v>0</v>
      </c>
      <c r="CK228">
        <v>1</v>
      </c>
      <c r="CL228">
        <v>0</v>
      </c>
      <c r="CM228">
        <v>0</v>
      </c>
      <c r="CN228">
        <v>1</v>
      </c>
      <c r="CO228">
        <v>0</v>
      </c>
      <c r="CP228">
        <v>0</v>
      </c>
      <c r="CQ228">
        <v>0</v>
      </c>
      <c r="CR228">
        <v>0</v>
      </c>
      <c r="CS228">
        <v>0</v>
      </c>
      <c r="CT228">
        <v>0</v>
      </c>
      <c r="CU228">
        <v>0</v>
      </c>
      <c r="CV228">
        <v>0</v>
      </c>
      <c r="CW228">
        <v>0</v>
      </c>
      <c r="CX228">
        <v>0</v>
      </c>
      <c r="CY228">
        <v>0</v>
      </c>
      <c r="CZ228">
        <v>0</v>
      </c>
      <c r="DA228" t="s">
        <v>219</v>
      </c>
      <c r="DB228" t="s">
        <v>219</v>
      </c>
      <c r="DC228" t="s">
        <v>219</v>
      </c>
      <c r="DD228" t="s">
        <v>219</v>
      </c>
      <c r="DE228" t="s">
        <v>219</v>
      </c>
      <c r="DF228" t="s">
        <v>219</v>
      </c>
      <c r="DG228" t="s">
        <v>219</v>
      </c>
      <c r="DH228">
        <v>0</v>
      </c>
      <c r="DI228">
        <v>1</v>
      </c>
      <c r="DJ228">
        <v>0</v>
      </c>
      <c r="DK228">
        <v>1</v>
      </c>
      <c r="DL228">
        <v>1</v>
      </c>
      <c r="DM228">
        <v>0</v>
      </c>
      <c r="DN228">
        <v>0</v>
      </c>
      <c r="DO228">
        <v>1</v>
      </c>
      <c r="DP228">
        <v>0</v>
      </c>
      <c r="DQ228">
        <v>0</v>
      </c>
      <c r="DR228">
        <v>0</v>
      </c>
      <c r="DS228">
        <v>0</v>
      </c>
      <c r="DT228">
        <v>0</v>
      </c>
      <c r="DU228" t="s">
        <v>219</v>
      </c>
      <c r="DV228" t="s">
        <v>219</v>
      </c>
      <c r="DW228" t="s">
        <v>219</v>
      </c>
      <c r="DX228" t="s">
        <v>219</v>
      </c>
      <c r="DY228" t="s">
        <v>219</v>
      </c>
      <c r="DZ228" t="s">
        <v>219</v>
      </c>
      <c r="EA228" t="s">
        <v>219</v>
      </c>
      <c r="EB228" t="s">
        <v>219</v>
      </c>
      <c r="EC228" t="s">
        <v>219</v>
      </c>
      <c r="ED228">
        <v>0</v>
      </c>
      <c r="EE228" t="s">
        <v>219</v>
      </c>
      <c r="EF228" t="s">
        <v>219</v>
      </c>
      <c r="EG228" t="s">
        <v>219</v>
      </c>
      <c r="EH228" t="s">
        <v>219</v>
      </c>
      <c r="EI228" t="s">
        <v>219</v>
      </c>
      <c r="EJ228">
        <v>1</v>
      </c>
      <c r="EK228">
        <v>0</v>
      </c>
      <c r="EL228">
        <v>1</v>
      </c>
      <c r="EM228">
        <v>0</v>
      </c>
      <c r="EN228">
        <v>1</v>
      </c>
      <c r="EO228">
        <v>1</v>
      </c>
      <c r="EP228">
        <v>1</v>
      </c>
      <c r="EQ228">
        <v>1</v>
      </c>
      <c r="ER228">
        <v>1</v>
      </c>
      <c r="ES228">
        <v>1</v>
      </c>
      <c r="ET228">
        <v>1</v>
      </c>
      <c r="EU228">
        <v>1</v>
      </c>
      <c r="EV228">
        <v>1</v>
      </c>
      <c r="EW228">
        <v>0</v>
      </c>
      <c r="EX228">
        <v>1</v>
      </c>
      <c r="EY228">
        <v>0</v>
      </c>
      <c r="EZ228">
        <v>0</v>
      </c>
      <c r="FA228">
        <v>1</v>
      </c>
      <c r="FB228">
        <v>0</v>
      </c>
      <c r="FC228">
        <v>1</v>
      </c>
      <c r="FD228">
        <v>0</v>
      </c>
      <c r="FE228">
        <v>1</v>
      </c>
      <c r="FF228">
        <v>1</v>
      </c>
      <c r="FG228">
        <v>0</v>
      </c>
      <c r="FH228" t="s">
        <v>219</v>
      </c>
      <c r="FI228" t="s">
        <v>219</v>
      </c>
      <c r="FJ228" t="s">
        <v>219</v>
      </c>
      <c r="FK228" t="s">
        <v>219</v>
      </c>
      <c r="FL228" t="s">
        <v>219</v>
      </c>
      <c r="FM228" t="s">
        <v>219</v>
      </c>
      <c r="FN228">
        <v>0</v>
      </c>
      <c r="FO228">
        <v>0</v>
      </c>
      <c r="FP228" t="s">
        <v>219</v>
      </c>
      <c r="FQ228" t="s">
        <v>219</v>
      </c>
      <c r="FR228" t="s">
        <v>219</v>
      </c>
      <c r="FS228" t="s">
        <v>219</v>
      </c>
      <c r="FT228" t="s">
        <v>219</v>
      </c>
      <c r="FU228" t="s">
        <v>219</v>
      </c>
      <c r="FV228" t="s">
        <v>219</v>
      </c>
      <c r="FW228" t="s">
        <v>219</v>
      </c>
      <c r="FX228" t="s">
        <v>219</v>
      </c>
      <c r="FY228">
        <v>0</v>
      </c>
      <c r="FZ228">
        <v>0</v>
      </c>
      <c r="GA228" t="s">
        <v>219</v>
      </c>
      <c r="GB228" t="s">
        <v>219</v>
      </c>
      <c r="GC228" t="s">
        <v>219</v>
      </c>
      <c r="GD228" t="s">
        <v>219</v>
      </c>
      <c r="GE228" t="s">
        <v>219</v>
      </c>
      <c r="GF228" t="s">
        <v>219</v>
      </c>
      <c r="GG228" t="s">
        <v>219</v>
      </c>
      <c r="GH228" t="s">
        <v>219</v>
      </c>
      <c r="GI228" t="s">
        <v>219</v>
      </c>
      <c r="GJ228" t="s">
        <v>219</v>
      </c>
      <c r="GK228" t="s">
        <v>219</v>
      </c>
      <c r="GL228" t="s">
        <v>219</v>
      </c>
      <c r="GM228" t="s">
        <v>219</v>
      </c>
      <c r="GN228" t="s">
        <v>219</v>
      </c>
      <c r="GO228" t="s">
        <v>219</v>
      </c>
      <c r="GP228" t="s">
        <v>219</v>
      </c>
      <c r="GQ228" t="s">
        <v>219</v>
      </c>
      <c r="GR228" t="s">
        <v>219</v>
      </c>
      <c r="GS228" t="s">
        <v>219</v>
      </c>
      <c r="GT228" t="s">
        <v>219</v>
      </c>
      <c r="GU228" t="s">
        <v>219</v>
      </c>
      <c r="GV228" t="s">
        <v>219</v>
      </c>
      <c r="GW228" t="s">
        <v>219</v>
      </c>
      <c r="GX228" t="s">
        <v>219</v>
      </c>
      <c r="GY228" t="s">
        <v>219</v>
      </c>
      <c r="GZ228" t="s">
        <v>219</v>
      </c>
      <c r="HA228" t="s">
        <v>219</v>
      </c>
      <c r="HB228" t="s">
        <v>219</v>
      </c>
      <c r="HC228" t="s">
        <v>219</v>
      </c>
      <c r="HD228" t="s">
        <v>219</v>
      </c>
      <c r="HE228" t="s">
        <v>219</v>
      </c>
      <c r="HF228" t="s">
        <v>219</v>
      </c>
      <c r="HG228" t="s">
        <v>219</v>
      </c>
      <c r="HH228" t="s">
        <v>219</v>
      </c>
      <c r="HI228" t="s">
        <v>219</v>
      </c>
      <c r="HJ228">
        <v>0</v>
      </c>
    </row>
    <row r="229" spans="1:218">
      <c r="A229" t="s">
        <v>265</v>
      </c>
      <c r="B229" s="1">
        <v>44643</v>
      </c>
      <c r="C229" s="1">
        <v>44720</v>
      </c>
      <c r="D229">
        <v>0</v>
      </c>
      <c r="E229">
        <v>1</v>
      </c>
      <c r="F229">
        <v>0</v>
      </c>
      <c r="G229">
        <v>1</v>
      </c>
      <c r="H229">
        <v>0</v>
      </c>
      <c r="I229">
        <v>1</v>
      </c>
      <c r="J229">
        <v>0</v>
      </c>
      <c r="K229">
        <v>0</v>
      </c>
      <c r="L229">
        <v>1</v>
      </c>
      <c r="M229">
        <v>1</v>
      </c>
      <c r="N229">
        <v>1</v>
      </c>
      <c r="O229">
        <v>1</v>
      </c>
      <c r="P229">
        <v>0</v>
      </c>
      <c r="Q229">
        <v>0</v>
      </c>
      <c r="R229">
        <v>0</v>
      </c>
      <c r="S229">
        <v>0</v>
      </c>
      <c r="T229">
        <v>0</v>
      </c>
      <c r="U229" t="s">
        <v>219</v>
      </c>
      <c r="V229" t="s">
        <v>219</v>
      </c>
      <c r="W229" t="s">
        <v>219</v>
      </c>
      <c r="X229" t="s">
        <v>219</v>
      </c>
      <c r="Y229" t="s">
        <v>219</v>
      </c>
      <c r="Z229" t="s">
        <v>219</v>
      </c>
      <c r="AA229" t="s">
        <v>219</v>
      </c>
      <c r="AB229">
        <v>0</v>
      </c>
      <c r="AC229">
        <v>1</v>
      </c>
      <c r="AD229">
        <v>1</v>
      </c>
      <c r="AE229">
        <v>1</v>
      </c>
      <c r="AF229">
        <v>0</v>
      </c>
      <c r="AG229">
        <v>1</v>
      </c>
      <c r="AH229">
        <v>1</v>
      </c>
      <c r="AI229">
        <v>1</v>
      </c>
      <c r="AJ229">
        <v>1</v>
      </c>
      <c r="AK229">
        <v>0</v>
      </c>
      <c r="AL229">
        <v>1</v>
      </c>
      <c r="AM229">
        <v>0</v>
      </c>
      <c r="AN229">
        <v>1</v>
      </c>
      <c r="AO229">
        <v>0</v>
      </c>
      <c r="AP229">
        <v>0</v>
      </c>
      <c r="AQ229">
        <v>0</v>
      </c>
      <c r="AR229">
        <v>0</v>
      </c>
      <c r="AS229">
        <v>0</v>
      </c>
      <c r="AT229">
        <v>1</v>
      </c>
      <c r="AU229">
        <v>0</v>
      </c>
      <c r="AV229" t="s">
        <v>219</v>
      </c>
      <c r="AW229" t="s">
        <v>219</v>
      </c>
      <c r="AX229">
        <v>0</v>
      </c>
      <c r="AY229" t="s">
        <v>219</v>
      </c>
      <c r="AZ229" t="s">
        <v>219</v>
      </c>
      <c r="BA229" t="s">
        <v>219</v>
      </c>
      <c r="BB229" t="s">
        <v>219</v>
      </c>
      <c r="BC229" t="s">
        <v>219</v>
      </c>
      <c r="BD229" t="s">
        <v>219</v>
      </c>
      <c r="BE229" t="s">
        <v>219</v>
      </c>
      <c r="BF229" t="s">
        <v>219</v>
      </c>
      <c r="BG229" t="s">
        <v>219</v>
      </c>
      <c r="BH229">
        <v>0</v>
      </c>
      <c r="BI229">
        <v>0</v>
      </c>
      <c r="BJ229" t="s">
        <v>219</v>
      </c>
      <c r="BK229" t="s">
        <v>219</v>
      </c>
      <c r="BL229" t="s">
        <v>219</v>
      </c>
      <c r="BM229" t="s">
        <v>219</v>
      </c>
      <c r="BN229" t="s">
        <v>219</v>
      </c>
      <c r="BO229" t="s">
        <v>219</v>
      </c>
      <c r="BP229">
        <v>0</v>
      </c>
      <c r="BQ229">
        <v>1</v>
      </c>
      <c r="BR229">
        <v>0</v>
      </c>
      <c r="BS229" t="s">
        <v>219</v>
      </c>
      <c r="BT229" t="s">
        <v>219</v>
      </c>
      <c r="BU229" t="s">
        <v>219</v>
      </c>
      <c r="BV229" t="s">
        <v>219</v>
      </c>
      <c r="BW229" t="s">
        <v>219</v>
      </c>
      <c r="BX229" t="s">
        <v>219</v>
      </c>
      <c r="BY229" t="s">
        <v>219</v>
      </c>
      <c r="BZ229" t="s">
        <v>219</v>
      </c>
      <c r="CA229" t="s">
        <v>219</v>
      </c>
      <c r="CB229" t="s">
        <v>219</v>
      </c>
      <c r="CC229" t="s">
        <v>219</v>
      </c>
      <c r="CD229" t="s">
        <v>219</v>
      </c>
      <c r="CE229" t="s">
        <v>219</v>
      </c>
      <c r="CF229" t="s">
        <v>219</v>
      </c>
      <c r="CG229" t="s">
        <v>219</v>
      </c>
      <c r="CH229" t="s">
        <v>219</v>
      </c>
      <c r="CI229">
        <v>0</v>
      </c>
      <c r="CJ229">
        <v>0</v>
      </c>
      <c r="CK229">
        <v>1</v>
      </c>
      <c r="CL229">
        <v>0</v>
      </c>
      <c r="CM229">
        <v>0</v>
      </c>
      <c r="CN229">
        <v>1</v>
      </c>
      <c r="CO229">
        <v>0</v>
      </c>
      <c r="CP229">
        <v>0</v>
      </c>
      <c r="CQ229">
        <v>0</v>
      </c>
      <c r="CR229">
        <v>0</v>
      </c>
      <c r="CS229">
        <v>0</v>
      </c>
      <c r="CT229">
        <v>0</v>
      </c>
      <c r="CU229">
        <v>0</v>
      </c>
      <c r="CV229">
        <v>0</v>
      </c>
      <c r="CW229">
        <v>0</v>
      </c>
      <c r="CX229">
        <v>0</v>
      </c>
      <c r="CY229">
        <v>0</v>
      </c>
      <c r="CZ229">
        <v>0</v>
      </c>
      <c r="DA229" t="s">
        <v>219</v>
      </c>
      <c r="DB229" t="s">
        <v>219</v>
      </c>
      <c r="DC229" t="s">
        <v>219</v>
      </c>
      <c r="DD229" t="s">
        <v>219</v>
      </c>
      <c r="DE229" t="s">
        <v>219</v>
      </c>
      <c r="DF229" t="s">
        <v>219</v>
      </c>
      <c r="DG229" t="s">
        <v>219</v>
      </c>
      <c r="DH229">
        <v>0</v>
      </c>
      <c r="DI229">
        <v>1</v>
      </c>
      <c r="DJ229">
        <v>0</v>
      </c>
      <c r="DK229">
        <v>1</v>
      </c>
      <c r="DL229">
        <v>1</v>
      </c>
      <c r="DM229">
        <v>0</v>
      </c>
      <c r="DN229">
        <v>0</v>
      </c>
      <c r="DO229">
        <v>1</v>
      </c>
      <c r="DP229">
        <v>0</v>
      </c>
      <c r="DQ229">
        <v>0</v>
      </c>
      <c r="DR229">
        <v>0</v>
      </c>
      <c r="DS229">
        <v>0</v>
      </c>
      <c r="DT229">
        <v>0</v>
      </c>
      <c r="DU229" t="s">
        <v>219</v>
      </c>
      <c r="DV229" t="s">
        <v>219</v>
      </c>
      <c r="DW229" t="s">
        <v>219</v>
      </c>
      <c r="DX229" t="s">
        <v>219</v>
      </c>
      <c r="DY229" t="s">
        <v>219</v>
      </c>
      <c r="DZ229" t="s">
        <v>219</v>
      </c>
      <c r="EA229" t="s">
        <v>219</v>
      </c>
      <c r="EB229" t="s">
        <v>219</v>
      </c>
      <c r="EC229" t="s">
        <v>219</v>
      </c>
      <c r="ED229">
        <v>0</v>
      </c>
      <c r="EE229" t="s">
        <v>219</v>
      </c>
      <c r="EF229" t="s">
        <v>219</v>
      </c>
      <c r="EG229" t="s">
        <v>219</v>
      </c>
      <c r="EH229" t="s">
        <v>219</v>
      </c>
      <c r="EI229" t="s">
        <v>219</v>
      </c>
      <c r="EJ229">
        <v>1</v>
      </c>
      <c r="EK229">
        <v>0</v>
      </c>
      <c r="EL229">
        <v>1</v>
      </c>
      <c r="EM229">
        <v>0</v>
      </c>
      <c r="EN229">
        <v>1</v>
      </c>
      <c r="EO229">
        <v>1</v>
      </c>
      <c r="EP229">
        <v>1</v>
      </c>
      <c r="EQ229">
        <v>1</v>
      </c>
      <c r="ER229">
        <v>1</v>
      </c>
      <c r="ES229">
        <v>1</v>
      </c>
      <c r="ET229">
        <v>1</v>
      </c>
      <c r="EU229">
        <v>1</v>
      </c>
      <c r="EV229">
        <v>1</v>
      </c>
      <c r="EW229">
        <v>0</v>
      </c>
      <c r="EX229">
        <v>1</v>
      </c>
      <c r="EY229">
        <v>0</v>
      </c>
      <c r="EZ229">
        <v>0</v>
      </c>
      <c r="FA229">
        <v>1</v>
      </c>
      <c r="FB229">
        <v>0</v>
      </c>
      <c r="FC229">
        <v>1</v>
      </c>
      <c r="FD229">
        <v>0</v>
      </c>
      <c r="FE229">
        <v>1</v>
      </c>
      <c r="FF229">
        <v>1</v>
      </c>
      <c r="FG229">
        <v>0</v>
      </c>
      <c r="FH229" t="s">
        <v>219</v>
      </c>
      <c r="FI229" t="s">
        <v>219</v>
      </c>
      <c r="FJ229" t="s">
        <v>219</v>
      </c>
      <c r="FK229" t="s">
        <v>219</v>
      </c>
      <c r="FL229" t="s">
        <v>219</v>
      </c>
      <c r="FM229" t="s">
        <v>219</v>
      </c>
      <c r="FN229">
        <v>0</v>
      </c>
      <c r="FO229">
        <v>0</v>
      </c>
      <c r="FP229" t="s">
        <v>219</v>
      </c>
      <c r="FQ229" t="s">
        <v>219</v>
      </c>
      <c r="FR229" t="s">
        <v>219</v>
      </c>
      <c r="FS229" t="s">
        <v>219</v>
      </c>
      <c r="FT229" t="s">
        <v>219</v>
      </c>
      <c r="FU229" t="s">
        <v>219</v>
      </c>
      <c r="FV229" t="s">
        <v>219</v>
      </c>
      <c r="FW229" t="s">
        <v>219</v>
      </c>
      <c r="FX229" t="s">
        <v>219</v>
      </c>
      <c r="FY229">
        <v>0</v>
      </c>
      <c r="FZ229">
        <v>0</v>
      </c>
      <c r="GA229" t="s">
        <v>219</v>
      </c>
      <c r="GB229" t="s">
        <v>219</v>
      </c>
      <c r="GC229" t="s">
        <v>219</v>
      </c>
      <c r="GD229" t="s">
        <v>219</v>
      </c>
      <c r="GE229" t="s">
        <v>219</v>
      </c>
      <c r="GF229" t="s">
        <v>219</v>
      </c>
      <c r="GG229" t="s">
        <v>219</v>
      </c>
      <c r="GH229" t="s">
        <v>219</v>
      </c>
      <c r="GI229" t="s">
        <v>219</v>
      </c>
      <c r="GJ229" t="s">
        <v>219</v>
      </c>
      <c r="GK229" t="s">
        <v>219</v>
      </c>
      <c r="GL229" t="s">
        <v>219</v>
      </c>
      <c r="GM229" t="s">
        <v>219</v>
      </c>
      <c r="GN229" t="s">
        <v>219</v>
      </c>
      <c r="GO229" t="s">
        <v>219</v>
      </c>
      <c r="GP229" t="s">
        <v>219</v>
      </c>
      <c r="GQ229" t="s">
        <v>219</v>
      </c>
      <c r="GR229" t="s">
        <v>219</v>
      </c>
      <c r="GS229" t="s">
        <v>219</v>
      </c>
      <c r="GT229" t="s">
        <v>219</v>
      </c>
      <c r="GU229" t="s">
        <v>219</v>
      </c>
      <c r="GV229" t="s">
        <v>219</v>
      </c>
      <c r="GW229" t="s">
        <v>219</v>
      </c>
      <c r="GX229" t="s">
        <v>219</v>
      </c>
      <c r="GY229" t="s">
        <v>219</v>
      </c>
      <c r="GZ229" t="s">
        <v>219</v>
      </c>
      <c r="HA229" t="s">
        <v>219</v>
      </c>
      <c r="HB229" t="s">
        <v>219</v>
      </c>
      <c r="HC229" t="s">
        <v>219</v>
      </c>
      <c r="HD229" t="s">
        <v>219</v>
      </c>
      <c r="HE229" t="s">
        <v>219</v>
      </c>
      <c r="HF229" t="s">
        <v>219</v>
      </c>
      <c r="HG229" t="s">
        <v>219</v>
      </c>
      <c r="HH229" t="s">
        <v>219</v>
      </c>
      <c r="HI229" t="s">
        <v>219</v>
      </c>
      <c r="HJ229">
        <v>0</v>
      </c>
    </row>
    <row r="230" spans="1:218">
      <c r="A230" t="s">
        <v>265</v>
      </c>
      <c r="B230" s="1">
        <v>44721</v>
      </c>
      <c r="C230" s="1">
        <v>44866</v>
      </c>
      <c r="D230">
        <v>0</v>
      </c>
      <c r="E230">
        <v>1</v>
      </c>
      <c r="F230">
        <v>0</v>
      </c>
      <c r="G230">
        <v>1</v>
      </c>
      <c r="H230">
        <v>0</v>
      </c>
      <c r="I230">
        <v>1</v>
      </c>
      <c r="J230">
        <v>0</v>
      </c>
      <c r="K230">
        <v>0</v>
      </c>
      <c r="L230">
        <v>1</v>
      </c>
      <c r="M230">
        <v>1</v>
      </c>
      <c r="N230">
        <v>1</v>
      </c>
      <c r="O230">
        <v>1</v>
      </c>
      <c r="P230">
        <v>0</v>
      </c>
      <c r="Q230">
        <v>0</v>
      </c>
      <c r="R230">
        <v>0</v>
      </c>
      <c r="S230">
        <v>0</v>
      </c>
      <c r="T230">
        <v>0</v>
      </c>
      <c r="U230" t="s">
        <v>219</v>
      </c>
      <c r="V230" t="s">
        <v>219</v>
      </c>
      <c r="W230" t="s">
        <v>219</v>
      </c>
      <c r="X230" t="s">
        <v>219</v>
      </c>
      <c r="Y230" t="s">
        <v>219</v>
      </c>
      <c r="Z230" t="s">
        <v>219</v>
      </c>
      <c r="AA230" t="s">
        <v>219</v>
      </c>
      <c r="AB230">
        <v>0</v>
      </c>
      <c r="AC230">
        <v>1</v>
      </c>
      <c r="AD230">
        <v>1</v>
      </c>
      <c r="AE230">
        <v>1</v>
      </c>
      <c r="AF230">
        <v>0</v>
      </c>
      <c r="AG230">
        <v>1</v>
      </c>
      <c r="AH230">
        <v>1</v>
      </c>
      <c r="AI230">
        <v>1</v>
      </c>
      <c r="AJ230">
        <v>1</v>
      </c>
      <c r="AK230">
        <v>0</v>
      </c>
      <c r="AL230">
        <v>1</v>
      </c>
      <c r="AM230">
        <v>0</v>
      </c>
      <c r="AN230">
        <v>1</v>
      </c>
      <c r="AO230">
        <v>0</v>
      </c>
      <c r="AP230">
        <v>0</v>
      </c>
      <c r="AQ230">
        <v>0</v>
      </c>
      <c r="AR230">
        <v>0</v>
      </c>
      <c r="AS230">
        <v>0</v>
      </c>
      <c r="AT230">
        <v>1</v>
      </c>
      <c r="AU230">
        <v>0</v>
      </c>
      <c r="AV230" t="s">
        <v>219</v>
      </c>
      <c r="AW230" t="s">
        <v>219</v>
      </c>
      <c r="AX230">
        <v>0</v>
      </c>
      <c r="AY230" t="s">
        <v>219</v>
      </c>
      <c r="AZ230" t="s">
        <v>219</v>
      </c>
      <c r="BA230" t="s">
        <v>219</v>
      </c>
      <c r="BB230" t="s">
        <v>219</v>
      </c>
      <c r="BC230" t="s">
        <v>219</v>
      </c>
      <c r="BD230" t="s">
        <v>219</v>
      </c>
      <c r="BE230" t="s">
        <v>219</v>
      </c>
      <c r="BF230" t="s">
        <v>219</v>
      </c>
      <c r="BG230" t="s">
        <v>219</v>
      </c>
      <c r="BH230">
        <v>0</v>
      </c>
      <c r="BI230">
        <v>0</v>
      </c>
      <c r="BJ230" t="s">
        <v>219</v>
      </c>
      <c r="BK230" t="s">
        <v>219</v>
      </c>
      <c r="BL230" t="s">
        <v>219</v>
      </c>
      <c r="BM230" t="s">
        <v>219</v>
      </c>
      <c r="BN230" t="s">
        <v>219</v>
      </c>
      <c r="BO230" t="s">
        <v>219</v>
      </c>
      <c r="BP230">
        <v>0</v>
      </c>
      <c r="BQ230">
        <v>1</v>
      </c>
      <c r="BR230">
        <v>0</v>
      </c>
      <c r="BS230" t="s">
        <v>219</v>
      </c>
      <c r="BT230" t="s">
        <v>219</v>
      </c>
      <c r="BU230" t="s">
        <v>219</v>
      </c>
      <c r="BV230" t="s">
        <v>219</v>
      </c>
      <c r="BW230" t="s">
        <v>219</v>
      </c>
      <c r="BX230" t="s">
        <v>219</v>
      </c>
      <c r="BY230" t="s">
        <v>219</v>
      </c>
      <c r="BZ230" t="s">
        <v>219</v>
      </c>
      <c r="CA230" t="s">
        <v>219</v>
      </c>
      <c r="CB230" t="s">
        <v>219</v>
      </c>
      <c r="CC230" t="s">
        <v>219</v>
      </c>
      <c r="CD230" t="s">
        <v>219</v>
      </c>
      <c r="CE230" t="s">
        <v>219</v>
      </c>
      <c r="CF230" t="s">
        <v>219</v>
      </c>
      <c r="CG230" t="s">
        <v>219</v>
      </c>
      <c r="CH230" t="s">
        <v>219</v>
      </c>
      <c r="CI230">
        <v>0</v>
      </c>
      <c r="CJ230">
        <v>0</v>
      </c>
      <c r="CK230">
        <v>1</v>
      </c>
      <c r="CL230">
        <v>0</v>
      </c>
      <c r="CM230">
        <v>0</v>
      </c>
      <c r="CN230">
        <v>1</v>
      </c>
      <c r="CO230">
        <v>0</v>
      </c>
      <c r="CP230">
        <v>0</v>
      </c>
      <c r="CQ230">
        <v>0</v>
      </c>
      <c r="CR230">
        <v>0</v>
      </c>
      <c r="CS230">
        <v>0</v>
      </c>
      <c r="CT230">
        <v>0</v>
      </c>
      <c r="CU230">
        <v>0</v>
      </c>
      <c r="CV230">
        <v>0</v>
      </c>
      <c r="CW230">
        <v>0</v>
      </c>
      <c r="CX230">
        <v>0</v>
      </c>
      <c r="CY230">
        <v>0</v>
      </c>
      <c r="CZ230">
        <v>0</v>
      </c>
      <c r="DA230" t="s">
        <v>219</v>
      </c>
      <c r="DB230" t="s">
        <v>219</v>
      </c>
      <c r="DC230" t="s">
        <v>219</v>
      </c>
      <c r="DD230" t="s">
        <v>219</v>
      </c>
      <c r="DE230" t="s">
        <v>219</v>
      </c>
      <c r="DF230" t="s">
        <v>219</v>
      </c>
      <c r="DG230" t="s">
        <v>219</v>
      </c>
      <c r="DH230">
        <v>0</v>
      </c>
      <c r="DI230">
        <v>1</v>
      </c>
      <c r="DJ230">
        <v>0</v>
      </c>
      <c r="DK230">
        <v>1</v>
      </c>
      <c r="DL230">
        <v>1</v>
      </c>
      <c r="DM230">
        <v>0</v>
      </c>
      <c r="DN230">
        <v>0</v>
      </c>
      <c r="DO230">
        <v>1</v>
      </c>
      <c r="DP230">
        <v>0</v>
      </c>
      <c r="DQ230">
        <v>0</v>
      </c>
      <c r="DR230">
        <v>0</v>
      </c>
      <c r="DS230">
        <v>0</v>
      </c>
      <c r="DT230">
        <v>0</v>
      </c>
      <c r="DU230" t="s">
        <v>219</v>
      </c>
      <c r="DV230" t="s">
        <v>219</v>
      </c>
      <c r="DW230" t="s">
        <v>219</v>
      </c>
      <c r="DX230" t="s">
        <v>219</v>
      </c>
      <c r="DY230" t="s">
        <v>219</v>
      </c>
      <c r="DZ230" t="s">
        <v>219</v>
      </c>
      <c r="EA230" t="s">
        <v>219</v>
      </c>
      <c r="EB230" t="s">
        <v>219</v>
      </c>
      <c r="EC230" t="s">
        <v>219</v>
      </c>
      <c r="ED230">
        <v>0</v>
      </c>
      <c r="EE230" t="s">
        <v>219</v>
      </c>
      <c r="EF230" t="s">
        <v>219</v>
      </c>
      <c r="EG230" t="s">
        <v>219</v>
      </c>
      <c r="EH230" t="s">
        <v>219</v>
      </c>
      <c r="EI230" t="s">
        <v>219</v>
      </c>
      <c r="EJ230">
        <v>1</v>
      </c>
      <c r="EK230">
        <v>0</v>
      </c>
      <c r="EL230">
        <v>1</v>
      </c>
      <c r="EM230">
        <v>0</v>
      </c>
      <c r="EN230">
        <v>1</v>
      </c>
      <c r="EO230">
        <v>1</v>
      </c>
      <c r="EP230">
        <v>1</v>
      </c>
      <c r="EQ230">
        <v>1</v>
      </c>
      <c r="ER230">
        <v>1</v>
      </c>
      <c r="ES230">
        <v>1</v>
      </c>
      <c r="ET230">
        <v>1</v>
      </c>
      <c r="EU230">
        <v>1</v>
      </c>
      <c r="EV230">
        <v>1</v>
      </c>
      <c r="EW230">
        <v>0</v>
      </c>
      <c r="EX230">
        <v>1</v>
      </c>
      <c r="EY230">
        <v>0</v>
      </c>
      <c r="EZ230">
        <v>0</v>
      </c>
      <c r="FA230">
        <v>1</v>
      </c>
      <c r="FB230">
        <v>0</v>
      </c>
      <c r="FC230">
        <v>1</v>
      </c>
      <c r="FD230">
        <v>0</v>
      </c>
      <c r="FE230">
        <v>1</v>
      </c>
      <c r="FF230">
        <v>1</v>
      </c>
      <c r="FG230">
        <v>0</v>
      </c>
      <c r="FH230" t="s">
        <v>219</v>
      </c>
      <c r="FI230" t="s">
        <v>219</v>
      </c>
      <c r="FJ230" t="s">
        <v>219</v>
      </c>
      <c r="FK230" t="s">
        <v>219</v>
      </c>
      <c r="FL230" t="s">
        <v>219</v>
      </c>
      <c r="FM230" t="s">
        <v>219</v>
      </c>
      <c r="FN230">
        <v>0</v>
      </c>
      <c r="FO230">
        <v>0</v>
      </c>
      <c r="FP230" t="s">
        <v>219</v>
      </c>
      <c r="FQ230" t="s">
        <v>219</v>
      </c>
      <c r="FR230" t="s">
        <v>219</v>
      </c>
      <c r="FS230" t="s">
        <v>219</v>
      </c>
      <c r="FT230" t="s">
        <v>219</v>
      </c>
      <c r="FU230" t="s">
        <v>219</v>
      </c>
      <c r="FV230" t="s">
        <v>219</v>
      </c>
      <c r="FW230" t="s">
        <v>219</v>
      </c>
      <c r="FX230" t="s">
        <v>219</v>
      </c>
      <c r="FY230">
        <v>0</v>
      </c>
      <c r="FZ230">
        <v>0</v>
      </c>
      <c r="GA230" t="s">
        <v>219</v>
      </c>
      <c r="GB230" t="s">
        <v>219</v>
      </c>
      <c r="GC230" t="s">
        <v>219</v>
      </c>
      <c r="GD230" t="s">
        <v>219</v>
      </c>
      <c r="GE230" t="s">
        <v>219</v>
      </c>
      <c r="GF230" t="s">
        <v>219</v>
      </c>
      <c r="GG230" t="s">
        <v>219</v>
      </c>
      <c r="GH230" t="s">
        <v>219</v>
      </c>
      <c r="GI230" t="s">
        <v>219</v>
      </c>
      <c r="GJ230" t="s">
        <v>219</v>
      </c>
      <c r="GK230" t="s">
        <v>219</v>
      </c>
      <c r="GL230" t="s">
        <v>219</v>
      </c>
      <c r="GM230" t="s">
        <v>219</v>
      </c>
      <c r="GN230" t="s">
        <v>219</v>
      </c>
      <c r="GO230" t="s">
        <v>219</v>
      </c>
      <c r="GP230" t="s">
        <v>219</v>
      </c>
      <c r="GQ230" t="s">
        <v>219</v>
      </c>
      <c r="GR230" t="s">
        <v>219</v>
      </c>
      <c r="GS230" t="s">
        <v>219</v>
      </c>
      <c r="GT230" t="s">
        <v>219</v>
      </c>
      <c r="GU230" t="s">
        <v>219</v>
      </c>
      <c r="GV230" t="s">
        <v>219</v>
      </c>
      <c r="GW230" t="s">
        <v>219</v>
      </c>
      <c r="GX230" t="s">
        <v>219</v>
      </c>
      <c r="GY230" t="s">
        <v>219</v>
      </c>
      <c r="GZ230" t="s">
        <v>219</v>
      </c>
      <c r="HA230" t="s">
        <v>219</v>
      </c>
      <c r="HB230" t="s">
        <v>219</v>
      </c>
      <c r="HC230" t="s">
        <v>219</v>
      </c>
      <c r="HD230" t="s">
        <v>219</v>
      </c>
      <c r="HE230" t="s">
        <v>219</v>
      </c>
      <c r="HF230" t="s">
        <v>219</v>
      </c>
      <c r="HG230" t="s">
        <v>219</v>
      </c>
      <c r="HH230" t="s">
        <v>219</v>
      </c>
      <c r="HI230" t="s">
        <v>219</v>
      </c>
      <c r="HJ230">
        <v>0</v>
      </c>
    </row>
    <row r="231" spans="1:218">
      <c r="A231" t="s">
        <v>266</v>
      </c>
      <c r="B231" s="1">
        <v>43678</v>
      </c>
      <c r="C231" s="1">
        <v>43981</v>
      </c>
      <c r="D231">
        <v>0</v>
      </c>
      <c r="E231">
        <v>1</v>
      </c>
      <c r="F231">
        <v>0</v>
      </c>
      <c r="G231">
        <v>0</v>
      </c>
      <c r="H231">
        <v>0</v>
      </c>
      <c r="I231">
        <v>0</v>
      </c>
      <c r="J231">
        <v>1</v>
      </c>
      <c r="K231">
        <v>0</v>
      </c>
      <c r="L231">
        <v>0</v>
      </c>
      <c r="M231">
        <v>1</v>
      </c>
      <c r="N231">
        <v>0</v>
      </c>
      <c r="O231">
        <v>1</v>
      </c>
      <c r="P231">
        <v>0</v>
      </c>
      <c r="Q231">
        <v>0</v>
      </c>
      <c r="R231">
        <v>0</v>
      </c>
      <c r="S231">
        <v>0</v>
      </c>
      <c r="T231">
        <v>0</v>
      </c>
      <c r="U231" t="s">
        <v>219</v>
      </c>
      <c r="V231" t="s">
        <v>219</v>
      </c>
      <c r="W231" t="s">
        <v>219</v>
      </c>
      <c r="X231" t="s">
        <v>219</v>
      </c>
      <c r="Y231" t="s">
        <v>219</v>
      </c>
      <c r="Z231" t="s">
        <v>219</v>
      </c>
      <c r="AA231" t="s">
        <v>219</v>
      </c>
      <c r="AB231">
        <v>0</v>
      </c>
      <c r="AC231">
        <v>1</v>
      </c>
      <c r="AD231">
        <v>1</v>
      </c>
      <c r="AE231">
        <v>1</v>
      </c>
      <c r="AF231">
        <v>1</v>
      </c>
      <c r="AG231">
        <v>1</v>
      </c>
      <c r="AH231">
        <v>0</v>
      </c>
      <c r="AI231">
        <v>1</v>
      </c>
      <c r="AJ231">
        <v>0</v>
      </c>
      <c r="AK231">
        <v>0</v>
      </c>
      <c r="AL231">
        <v>1</v>
      </c>
      <c r="AM231">
        <v>1</v>
      </c>
      <c r="AN231">
        <v>1</v>
      </c>
      <c r="AO231">
        <v>0</v>
      </c>
      <c r="AP231">
        <v>0</v>
      </c>
      <c r="AQ231">
        <v>0</v>
      </c>
      <c r="AR231">
        <v>0</v>
      </c>
      <c r="AS231">
        <v>0</v>
      </c>
      <c r="AT231">
        <v>0</v>
      </c>
      <c r="AU231">
        <v>1</v>
      </c>
      <c r="AV231">
        <v>1</v>
      </c>
      <c r="AW231">
        <v>0</v>
      </c>
      <c r="AX231">
        <v>1</v>
      </c>
      <c r="AY231">
        <v>0</v>
      </c>
      <c r="AZ231">
        <v>1</v>
      </c>
      <c r="BA231">
        <v>0</v>
      </c>
      <c r="BB231">
        <v>0</v>
      </c>
      <c r="BC231">
        <v>0</v>
      </c>
      <c r="BD231">
        <v>0</v>
      </c>
      <c r="BE231">
        <v>0</v>
      </c>
      <c r="BF231">
        <v>0</v>
      </c>
      <c r="BG231">
        <v>1</v>
      </c>
      <c r="BH231">
        <v>0</v>
      </c>
      <c r="BI231">
        <v>0</v>
      </c>
      <c r="BJ231" t="s">
        <v>219</v>
      </c>
      <c r="BK231" t="s">
        <v>219</v>
      </c>
      <c r="BL231" t="s">
        <v>219</v>
      </c>
      <c r="BM231" t="s">
        <v>219</v>
      </c>
      <c r="BN231" t="s">
        <v>219</v>
      </c>
      <c r="BO231" t="s">
        <v>219</v>
      </c>
      <c r="BP231">
        <v>0</v>
      </c>
      <c r="BQ231">
        <v>0</v>
      </c>
      <c r="BR231" t="s">
        <v>219</v>
      </c>
      <c r="BS231" t="s">
        <v>219</v>
      </c>
      <c r="BT231" t="s">
        <v>219</v>
      </c>
      <c r="BU231" t="s">
        <v>219</v>
      </c>
      <c r="BV231" t="s">
        <v>219</v>
      </c>
      <c r="BW231" t="s">
        <v>219</v>
      </c>
      <c r="BX231" t="s">
        <v>219</v>
      </c>
      <c r="BY231" t="s">
        <v>219</v>
      </c>
      <c r="BZ231" t="s">
        <v>219</v>
      </c>
      <c r="CA231" t="s">
        <v>219</v>
      </c>
      <c r="CB231" t="s">
        <v>219</v>
      </c>
      <c r="CC231" t="s">
        <v>219</v>
      </c>
      <c r="CD231" t="s">
        <v>219</v>
      </c>
      <c r="CE231" t="s">
        <v>219</v>
      </c>
      <c r="CF231" t="s">
        <v>219</v>
      </c>
      <c r="CG231" t="s">
        <v>219</v>
      </c>
      <c r="CH231" t="s">
        <v>219</v>
      </c>
      <c r="CI231" t="s">
        <v>219</v>
      </c>
      <c r="CJ231" t="s">
        <v>219</v>
      </c>
      <c r="CK231" t="s">
        <v>219</v>
      </c>
      <c r="CL231" t="s">
        <v>219</v>
      </c>
      <c r="CM231" t="s">
        <v>219</v>
      </c>
      <c r="CN231" t="s">
        <v>219</v>
      </c>
      <c r="CO231" t="s">
        <v>219</v>
      </c>
      <c r="CP231" t="s">
        <v>219</v>
      </c>
      <c r="CQ231" t="s">
        <v>219</v>
      </c>
      <c r="CR231" t="s">
        <v>219</v>
      </c>
      <c r="CS231" t="s">
        <v>219</v>
      </c>
      <c r="CT231" t="s">
        <v>219</v>
      </c>
      <c r="CU231" t="s">
        <v>219</v>
      </c>
      <c r="CV231" t="s">
        <v>219</v>
      </c>
      <c r="CW231" t="s">
        <v>219</v>
      </c>
      <c r="CX231" t="s">
        <v>219</v>
      </c>
      <c r="CY231">
        <v>0</v>
      </c>
      <c r="CZ231">
        <v>0</v>
      </c>
      <c r="DA231" t="s">
        <v>219</v>
      </c>
      <c r="DB231" t="s">
        <v>219</v>
      </c>
      <c r="DC231" t="s">
        <v>219</v>
      </c>
      <c r="DD231" t="s">
        <v>219</v>
      </c>
      <c r="DE231" t="s">
        <v>219</v>
      </c>
      <c r="DF231" t="s">
        <v>219</v>
      </c>
      <c r="DG231" t="s">
        <v>219</v>
      </c>
      <c r="DH231">
        <v>0</v>
      </c>
      <c r="DI231">
        <v>0</v>
      </c>
      <c r="DJ231" t="s">
        <v>219</v>
      </c>
      <c r="DK231" t="s">
        <v>219</v>
      </c>
      <c r="DL231" t="s">
        <v>219</v>
      </c>
      <c r="DM231" t="s">
        <v>219</v>
      </c>
      <c r="DN231" t="s">
        <v>219</v>
      </c>
      <c r="DO231" t="s">
        <v>219</v>
      </c>
      <c r="DP231" t="s">
        <v>219</v>
      </c>
      <c r="DQ231" t="s">
        <v>219</v>
      </c>
      <c r="DR231" t="s">
        <v>219</v>
      </c>
      <c r="DS231">
        <v>0</v>
      </c>
      <c r="DT231">
        <v>1</v>
      </c>
      <c r="DU231">
        <v>0</v>
      </c>
      <c r="DV231">
        <v>1</v>
      </c>
      <c r="DW231">
        <v>0</v>
      </c>
      <c r="DX231">
        <v>0</v>
      </c>
      <c r="DY231">
        <v>0</v>
      </c>
      <c r="DZ231">
        <v>1</v>
      </c>
      <c r="EA231">
        <v>0</v>
      </c>
      <c r="EB231">
        <v>0</v>
      </c>
      <c r="EC231">
        <v>1</v>
      </c>
      <c r="ED231">
        <v>0</v>
      </c>
      <c r="EE231" t="s">
        <v>219</v>
      </c>
      <c r="EF231" t="s">
        <v>219</v>
      </c>
      <c r="EG231" t="s">
        <v>219</v>
      </c>
      <c r="EH231" t="s">
        <v>219</v>
      </c>
      <c r="EI231" t="s">
        <v>219</v>
      </c>
      <c r="EJ231">
        <v>0</v>
      </c>
      <c r="EK231" t="s">
        <v>219</v>
      </c>
      <c r="EL231" t="s">
        <v>219</v>
      </c>
      <c r="EM231" t="s">
        <v>219</v>
      </c>
      <c r="EN231" t="s">
        <v>219</v>
      </c>
      <c r="EO231" t="s">
        <v>219</v>
      </c>
      <c r="EP231">
        <v>1</v>
      </c>
      <c r="EQ231">
        <v>1</v>
      </c>
      <c r="ER231">
        <v>1</v>
      </c>
      <c r="ES231">
        <v>1</v>
      </c>
      <c r="ET231">
        <v>1</v>
      </c>
      <c r="EU231">
        <v>1</v>
      </c>
      <c r="EV231">
        <v>0</v>
      </c>
      <c r="EW231" t="s">
        <v>219</v>
      </c>
      <c r="EX231" t="s">
        <v>219</v>
      </c>
      <c r="EY231" t="s">
        <v>219</v>
      </c>
      <c r="EZ231" t="s">
        <v>219</v>
      </c>
      <c r="FA231" t="s">
        <v>219</v>
      </c>
      <c r="FB231" t="s">
        <v>219</v>
      </c>
      <c r="FC231">
        <v>1</v>
      </c>
      <c r="FD231">
        <v>0</v>
      </c>
      <c r="FE231">
        <v>1</v>
      </c>
      <c r="FF231">
        <v>1</v>
      </c>
      <c r="FG231">
        <v>0</v>
      </c>
      <c r="FH231" t="s">
        <v>219</v>
      </c>
      <c r="FI231" t="s">
        <v>219</v>
      </c>
      <c r="FJ231" t="s">
        <v>219</v>
      </c>
      <c r="FK231" t="s">
        <v>219</v>
      </c>
      <c r="FL231" t="s">
        <v>219</v>
      </c>
      <c r="FM231" t="s">
        <v>219</v>
      </c>
      <c r="FN231">
        <v>0</v>
      </c>
      <c r="FO231">
        <v>0</v>
      </c>
      <c r="FP231" t="s">
        <v>219</v>
      </c>
      <c r="FQ231" t="s">
        <v>219</v>
      </c>
      <c r="FR231" t="s">
        <v>219</v>
      </c>
      <c r="FS231" t="s">
        <v>219</v>
      </c>
      <c r="FT231" t="s">
        <v>219</v>
      </c>
      <c r="FU231" t="s">
        <v>219</v>
      </c>
      <c r="FV231" t="s">
        <v>219</v>
      </c>
      <c r="FW231" t="s">
        <v>219</v>
      </c>
      <c r="FX231" t="s">
        <v>219</v>
      </c>
      <c r="FY231">
        <v>0</v>
      </c>
      <c r="FZ231">
        <v>0</v>
      </c>
      <c r="GA231" t="s">
        <v>219</v>
      </c>
      <c r="GB231" t="s">
        <v>219</v>
      </c>
      <c r="GC231" t="s">
        <v>219</v>
      </c>
      <c r="GD231" t="s">
        <v>219</v>
      </c>
      <c r="GE231" t="s">
        <v>219</v>
      </c>
      <c r="GF231" t="s">
        <v>219</v>
      </c>
      <c r="GG231" t="s">
        <v>219</v>
      </c>
      <c r="GH231" t="s">
        <v>219</v>
      </c>
      <c r="GI231" t="s">
        <v>219</v>
      </c>
      <c r="GJ231" t="s">
        <v>219</v>
      </c>
      <c r="GK231" t="s">
        <v>219</v>
      </c>
      <c r="GL231" t="s">
        <v>219</v>
      </c>
      <c r="GM231" t="s">
        <v>219</v>
      </c>
      <c r="GN231" t="s">
        <v>219</v>
      </c>
      <c r="GO231" t="s">
        <v>219</v>
      </c>
      <c r="GP231" t="s">
        <v>219</v>
      </c>
      <c r="GQ231" t="s">
        <v>219</v>
      </c>
      <c r="GR231" t="s">
        <v>219</v>
      </c>
      <c r="GS231" t="s">
        <v>219</v>
      </c>
      <c r="GT231" t="s">
        <v>219</v>
      </c>
      <c r="GU231" t="s">
        <v>219</v>
      </c>
      <c r="GV231" t="s">
        <v>219</v>
      </c>
      <c r="GW231" t="s">
        <v>219</v>
      </c>
      <c r="GX231" t="s">
        <v>219</v>
      </c>
      <c r="GY231" t="s">
        <v>219</v>
      </c>
      <c r="GZ231" t="s">
        <v>219</v>
      </c>
      <c r="HA231" t="s">
        <v>219</v>
      </c>
      <c r="HB231" t="s">
        <v>219</v>
      </c>
      <c r="HC231" t="s">
        <v>219</v>
      </c>
      <c r="HD231" t="s">
        <v>219</v>
      </c>
      <c r="HE231" t="s">
        <v>219</v>
      </c>
      <c r="HF231" t="s">
        <v>219</v>
      </c>
      <c r="HG231" t="s">
        <v>219</v>
      </c>
      <c r="HH231" t="s">
        <v>219</v>
      </c>
      <c r="HI231" t="s">
        <v>219</v>
      </c>
      <c r="HJ231">
        <v>0</v>
      </c>
    </row>
    <row r="232" spans="1:218">
      <c r="A232" t="s">
        <v>266</v>
      </c>
      <c r="B232" s="1">
        <v>43982</v>
      </c>
      <c r="C232" s="1">
        <v>44384</v>
      </c>
      <c r="D232">
        <v>0</v>
      </c>
      <c r="E232">
        <v>1</v>
      </c>
      <c r="F232">
        <v>0</v>
      </c>
      <c r="G232">
        <v>0</v>
      </c>
      <c r="H232">
        <v>0</v>
      </c>
      <c r="I232">
        <v>0</v>
      </c>
      <c r="J232">
        <v>1</v>
      </c>
      <c r="K232">
        <v>0</v>
      </c>
      <c r="L232">
        <v>0</v>
      </c>
      <c r="M232">
        <v>1</v>
      </c>
      <c r="N232">
        <v>0</v>
      </c>
      <c r="O232">
        <v>1</v>
      </c>
      <c r="P232">
        <v>0</v>
      </c>
      <c r="Q232">
        <v>0</v>
      </c>
      <c r="R232">
        <v>0</v>
      </c>
      <c r="S232">
        <v>0</v>
      </c>
      <c r="T232">
        <v>0</v>
      </c>
      <c r="U232" t="s">
        <v>219</v>
      </c>
      <c r="V232" t="s">
        <v>219</v>
      </c>
      <c r="W232" t="s">
        <v>219</v>
      </c>
      <c r="X232" t="s">
        <v>219</v>
      </c>
      <c r="Y232" t="s">
        <v>219</v>
      </c>
      <c r="Z232" t="s">
        <v>219</v>
      </c>
      <c r="AA232" t="s">
        <v>219</v>
      </c>
      <c r="AB232">
        <v>0</v>
      </c>
      <c r="AC232">
        <v>1</v>
      </c>
      <c r="AD232">
        <v>1</v>
      </c>
      <c r="AE232">
        <v>1</v>
      </c>
      <c r="AF232">
        <v>1</v>
      </c>
      <c r="AG232">
        <v>1</v>
      </c>
      <c r="AH232">
        <v>0</v>
      </c>
      <c r="AI232">
        <v>1</v>
      </c>
      <c r="AJ232">
        <v>0</v>
      </c>
      <c r="AK232">
        <v>0</v>
      </c>
      <c r="AL232">
        <v>1</v>
      </c>
      <c r="AM232">
        <v>1</v>
      </c>
      <c r="AN232">
        <v>1</v>
      </c>
      <c r="AO232">
        <v>0</v>
      </c>
      <c r="AP232">
        <v>0</v>
      </c>
      <c r="AQ232">
        <v>0</v>
      </c>
      <c r="AR232">
        <v>0</v>
      </c>
      <c r="AS232">
        <v>0</v>
      </c>
      <c r="AT232">
        <v>0</v>
      </c>
      <c r="AU232">
        <v>1</v>
      </c>
      <c r="AV232">
        <v>1</v>
      </c>
      <c r="AW232">
        <v>0</v>
      </c>
      <c r="AX232">
        <v>1</v>
      </c>
      <c r="AY232">
        <v>0</v>
      </c>
      <c r="AZ232">
        <v>1</v>
      </c>
      <c r="BA232">
        <v>0</v>
      </c>
      <c r="BB232">
        <v>0</v>
      </c>
      <c r="BC232">
        <v>0</v>
      </c>
      <c r="BD232">
        <v>0</v>
      </c>
      <c r="BE232">
        <v>0</v>
      </c>
      <c r="BF232">
        <v>0</v>
      </c>
      <c r="BG232">
        <v>1</v>
      </c>
      <c r="BH232">
        <v>0</v>
      </c>
      <c r="BI232">
        <v>0</v>
      </c>
      <c r="BJ232" t="s">
        <v>219</v>
      </c>
      <c r="BK232" t="s">
        <v>219</v>
      </c>
      <c r="BL232" t="s">
        <v>219</v>
      </c>
      <c r="BM232" t="s">
        <v>219</v>
      </c>
      <c r="BN232" t="s">
        <v>219</v>
      </c>
      <c r="BO232" t="s">
        <v>219</v>
      </c>
      <c r="BP232">
        <v>0</v>
      </c>
      <c r="BQ232">
        <v>0</v>
      </c>
      <c r="BR232" t="s">
        <v>219</v>
      </c>
      <c r="BS232" t="s">
        <v>219</v>
      </c>
      <c r="BT232" t="s">
        <v>219</v>
      </c>
      <c r="BU232" t="s">
        <v>219</v>
      </c>
      <c r="BV232" t="s">
        <v>219</v>
      </c>
      <c r="BW232" t="s">
        <v>219</v>
      </c>
      <c r="BX232" t="s">
        <v>219</v>
      </c>
      <c r="BY232" t="s">
        <v>219</v>
      </c>
      <c r="BZ232" t="s">
        <v>219</v>
      </c>
      <c r="CA232" t="s">
        <v>219</v>
      </c>
      <c r="CB232" t="s">
        <v>219</v>
      </c>
      <c r="CC232" t="s">
        <v>219</v>
      </c>
      <c r="CD232" t="s">
        <v>219</v>
      </c>
      <c r="CE232" t="s">
        <v>219</v>
      </c>
      <c r="CF232" t="s">
        <v>219</v>
      </c>
      <c r="CG232" t="s">
        <v>219</v>
      </c>
      <c r="CH232" t="s">
        <v>219</v>
      </c>
      <c r="CI232" t="s">
        <v>219</v>
      </c>
      <c r="CJ232" t="s">
        <v>219</v>
      </c>
      <c r="CK232" t="s">
        <v>219</v>
      </c>
      <c r="CL232" t="s">
        <v>219</v>
      </c>
      <c r="CM232" t="s">
        <v>219</v>
      </c>
      <c r="CN232" t="s">
        <v>219</v>
      </c>
      <c r="CO232" t="s">
        <v>219</v>
      </c>
      <c r="CP232" t="s">
        <v>219</v>
      </c>
      <c r="CQ232" t="s">
        <v>219</v>
      </c>
      <c r="CR232" t="s">
        <v>219</v>
      </c>
      <c r="CS232" t="s">
        <v>219</v>
      </c>
      <c r="CT232" t="s">
        <v>219</v>
      </c>
      <c r="CU232" t="s">
        <v>219</v>
      </c>
      <c r="CV232" t="s">
        <v>219</v>
      </c>
      <c r="CW232" t="s">
        <v>219</v>
      </c>
      <c r="CX232" t="s">
        <v>219</v>
      </c>
      <c r="CY232">
        <v>0</v>
      </c>
      <c r="CZ232">
        <v>0</v>
      </c>
      <c r="DA232" t="s">
        <v>219</v>
      </c>
      <c r="DB232" t="s">
        <v>219</v>
      </c>
      <c r="DC232" t="s">
        <v>219</v>
      </c>
      <c r="DD232" t="s">
        <v>219</v>
      </c>
      <c r="DE232" t="s">
        <v>219</v>
      </c>
      <c r="DF232" t="s">
        <v>219</v>
      </c>
      <c r="DG232" t="s">
        <v>219</v>
      </c>
      <c r="DH232">
        <v>0</v>
      </c>
      <c r="DI232">
        <v>0</v>
      </c>
      <c r="DJ232" t="s">
        <v>219</v>
      </c>
      <c r="DK232" t="s">
        <v>219</v>
      </c>
      <c r="DL232" t="s">
        <v>219</v>
      </c>
      <c r="DM232" t="s">
        <v>219</v>
      </c>
      <c r="DN232" t="s">
        <v>219</v>
      </c>
      <c r="DO232" t="s">
        <v>219</v>
      </c>
      <c r="DP232" t="s">
        <v>219</v>
      </c>
      <c r="DQ232" t="s">
        <v>219</v>
      </c>
      <c r="DR232" t="s">
        <v>219</v>
      </c>
      <c r="DS232">
        <v>0</v>
      </c>
      <c r="DT232">
        <v>1</v>
      </c>
      <c r="DU232">
        <v>0</v>
      </c>
      <c r="DV232">
        <v>1</v>
      </c>
      <c r="DW232">
        <v>0</v>
      </c>
      <c r="DX232">
        <v>0</v>
      </c>
      <c r="DY232">
        <v>0</v>
      </c>
      <c r="DZ232">
        <v>1</v>
      </c>
      <c r="EA232">
        <v>0</v>
      </c>
      <c r="EB232">
        <v>0</v>
      </c>
      <c r="EC232">
        <v>1</v>
      </c>
      <c r="ED232">
        <v>0</v>
      </c>
      <c r="EE232" t="s">
        <v>219</v>
      </c>
      <c r="EF232" t="s">
        <v>219</v>
      </c>
      <c r="EG232" t="s">
        <v>219</v>
      </c>
      <c r="EH232" t="s">
        <v>219</v>
      </c>
      <c r="EI232" t="s">
        <v>219</v>
      </c>
      <c r="EJ232">
        <v>0</v>
      </c>
      <c r="EK232" t="s">
        <v>219</v>
      </c>
      <c r="EL232" t="s">
        <v>219</v>
      </c>
      <c r="EM232" t="s">
        <v>219</v>
      </c>
      <c r="EN232" t="s">
        <v>219</v>
      </c>
      <c r="EO232" t="s">
        <v>219</v>
      </c>
      <c r="EP232">
        <v>1</v>
      </c>
      <c r="EQ232">
        <v>1</v>
      </c>
      <c r="ER232">
        <v>1</v>
      </c>
      <c r="ES232">
        <v>1</v>
      </c>
      <c r="ET232">
        <v>1</v>
      </c>
      <c r="EU232">
        <v>1</v>
      </c>
      <c r="EV232">
        <v>0</v>
      </c>
      <c r="EW232" t="s">
        <v>219</v>
      </c>
      <c r="EX232" t="s">
        <v>219</v>
      </c>
      <c r="EY232" t="s">
        <v>219</v>
      </c>
      <c r="EZ232" t="s">
        <v>219</v>
      </c>
      <c r="FA232" t="s">
        <v>219</v>
      </c>
      <c r="FB232" t="s">
        <v>219</v>
      </c>
      <c r="FC232">
        <v>1</v>
      </c>
      <c r="FD232">
        <v>0</v>
      </c>
      <c r="FE232">
        <v>1</v>
      </c>
      <c r="FF232">
        <v>1</v>
      </c>
      <c r="FG232">
        <v>0</v>
      </c>
      <c r="FH232" t="s">
        <v>219</v>
      </c>
      <c r="FI232" t="s">
        <v>219</v>
      </c>
      <c r="FJ232" t="s">
        <v>219</v>
      </c>
      <c r="FK232" t="s">
        <v>219</v>
      </c>
      <c r="FL232" t="s">
        <v>219</v>
      </c>
      <c r="FM232" t="s">
        <v>219</v>
      </c>
      <c r="FN232">
        <v>0</v>
      </c>
      <c r="FO232">
        <v>0</v>
      </c>
      <c r="FP232" t="s">
        <v>219</v>
      </c>
      <c r="FQ232" t="s">
        <v>219</v>
      </c>
      <c r="FR232" t="s">
        <v>219</v>
      </c>
      <c r="FS232" t="s">
        <v>219</v>
      </c>
      <c r="FT232" t="s">
        <v>219</v>
      </c>
      <c r="FU232" t="s">
        <v>219</v>
      </c>
      <c r="FV232" t="s">
        <v>219</v>
      </c>
      <c r="FW232" t="s">
        <v>219</v>
      </c>
      <c r="FX232" t="s">
        <v>219</v>
      </c>
      <c r="FY232">
        <v>0</v>
      </c>
      <c r="FZ232">
        <v>0</v>
      </c>
      <c r="GA232" t="s">
        <v>219</v>
      </c>
      <c r="GB232" t="s">
        <v>219</v>
      </c>
      <c r="GC232" t="s">
        <v>219</v>
      </c>
      <c r="GD232" t="s">
        <v>219</v>
      </c>
      <c r="GE232" t="s">
        <v>219</v>
      </c>
      <c r="GF232" t="s">
        <v>219</v>
      </c>
      <c r="GG232" t="s">
        <v>219</v>
      </c>
      <c r="GH232" t="s">
        <v>219</v>
      </c>
      <c r="GI232" t="s">
        <v>219</v>
      </c>
      <c r="GJ232" t="s">
        <v>219</v>
      </c>
      <c r="GK232" t="s">
        <v>219</v>
      </c>
      <c r="GL232" t="s">
        <v>219</v>
      </c>
      <c r="GM232" t="s">
        <v>219</v>
      </c>
      <c r="GN232" t="s">
        <v>219</v>
      </c>
      <c r="GO232" t="s">
        <v>219</v>
      </c>
      <c r="GP232" t="s">
        <v>219</v>
      </c>
      <c r="GQ232" t="s">
        <v>219</v>
      </c>
      <c r="GR232" t="s">
        <v>219</v>
      </c>
      <c r="GS232" t="s">
        <v>219</v>
      </c>
      <c r="GT232" t="s">
        <v>219</v>
      </c>
      <c r="GU232" t="s">
        <v>219</v>
      </c>
      <c r="GV232" t="s">
        <v>219</v>
      </c>
      <c r="GW232" t="s">
        <v>219</v>
      </c>
      <c r="GX232" t="s">
        <v>219</v>
      </c>
      <c r="GY232" t="s">
        <v>219</v>
      </c>
      <c r="GZ232" t="s">
        <v>219</v>
      </c>
      <c r="HA232" t="s">
        <v>219</v>
      </c>
      <c r="HB232" t="s">
        <v>219</v>
      </c>
      <c r="HC232" t="s">
        <v>219</v>
      </c>
      <c r="HD232" t="s">
        <v>219</v>
      </c>
      <c r="HE232" t="s">
        <v>219</v>
      </c>
      <c r="HF232" t="s">
        <v>219</v>
      </c>
      <c r="HG232" t="s">
        <v>219</v>
      </c>
      <c r="HH232" t="s">
        <v>219</v>
      </c>
      <c r="HI232" t="s">
        <v>219</v>
      </c>
      <c r="HJ232">
        <v>0</v>
      </c>
    </row>
    <row r="233" spans="1:218">
      <c r="A233" t="s">
        <v>266</v>
      </c>
      <c r="B233" s="1">
        <v>44385</v>
      </c>
      <c r="C233" s="1">
        <v>44385</v>
      </c>
      <c r="D233">
        <v>0</v>
      </c>
      <c r="E233">
        <v>1</v>
      </c>
      <c r="F233">
        <v>0</v>
      </c>
      <c r="G233">
        <v>0</v>
      </c>
      <c r="H233">
        <v>0</v>
      </c>
      <c r="I233">
        <v>0</v>
      </c>
      <c r="J233">
        <v>1</v>
      </c>
      <c r="K233">
        <v>0</v>
      </c>
      <c r="L233">
        <v>0</v>
      </c>
      <c r="M233">
        <v>1</v>
      </c>
      <c r="N233">
        <v>0</v>
      </c>
      <c r="O233">
        <v>1</v>
      </c>
      <c r="P233">
        <v>1</v>
      </c>
      <c r="Q233">
        <v>0</v>
      </c>
      <c r="R233">
        <v>0</v>
      </c>
      <c r="S233">
        <v>0</v>
      </c>
      <c r="T233">
        <v>0</v>
      </c>
      <c r="U233" t="s">
        <v>219</v>
      </c>
      <c r="V233" t="s">
        <v>219</v>
      </c>
      <c r="W233" t="s">
        <v>219</v>
      </c>
      <c r="X233" t="s">
        <v>219</v>
      </c>
      <c r="Y233" t="s">
        <v>219</v>
      </c>
      <c r="Z233" t="s">
        <v>219</v>
      </c>
      <c r="AA233" t="s">
        <v>219</v>
      </c>
      <c r="AB233">
        <v>0</v>
      </c>
      <c r="AC233">
        <v>1</v>
      </c>
      <c r="AD233">
        <v>1</v>
      </c>
      <c r="AE233">
        <v>1</v>
      </c>
      <c r="AF233">
        <v>1</v>
      </c>
      <c r="AG233">
        <v>1</v>
      </c>
      <c r="AH233">
        <v>0</v>
      </c>
      <c r="AI233">
        <v>1</v>
      </c>
      <c r="AJ233">
        <v>0</v>
      </c>
      <c r="AK233">
        <v>0</v>
      </c>
      <c r="AL233">
        <v>1</v>
      </c>
      <c r="AM233">
        <v>1</v>
      </c>
      <c r="AN233">
        <v>1</v>
      </c>
      <c r="AO233">
        <v>0</v>
      </c>
      <c r="AP233">
        <v>0</v>
      </c>
      <c r="AQ233">
        <v>0</v>
      </c>
      <c r="AR233">
        <v>0</v>
      </c>
      <c r="AS233">
        <v>0</v>
      </c>
      <c r="AT233">
        <v>0</v>
      </c>
      <c r="AU233">
        <v>1</v>
      </c>
      <c r="AV233">
        <v>1</v>
      </c>
      <c r="AW233">
        <v>0</v>
      </c>
      <c r="AX233">
        <v>1</v>
      </c>
      <c r="AY233">
        <v>0</v>
      </c>
      <c r="AZ233">
        <v>1</v>
      </c>
      <c r="BA233">
        <v>0</v>
      </c>
      <c r="BB233">
        <v>0</v>
      </c>
      <c r="BC233">
        <v>0</v>
      </c>
      <c r="BD233">
        <v>0</v>
      </c>
      <c r="BE233">
        <v>0</v>
      </c>
      <c r="BF233">
        <v>0</v>
      </c>
      <c r="BG233">
        <v>1</v>
      </c>
      <c r="BH233">
        <v>0</v>
      </c>
      <c r="BI233">
        <v>0</v>
      </c>
      <c r="BJ233" t="s">
        <v>219</v>
      </c>
      <c r="BK233" t="s">
        <v>219</v>
      </c>
      <c r="BL233" t="s">
        <v>219</v>
      </c>
      <c r="BM233" t="s">
        <v>219</v>
      </c>
      <c r="BN233" t="s">
        <v>219</v>
      </c>
      <c r="BO233" t="s">
        <v>219</v>
      </c>
      <c r="BP233">
        <v>0</v>
      </c>
      <c r="BQ233">
        <v>0</v>
      </c>
      <c r="BR233" t="s">
        <v>219</v>
      </c>
      <c r="BS233" t="s">
        <v>219</v>
      </c>
      <c r="BT233" t="s">
        <v>219</v>
      </c>
      <c r="BU233" t="s">
        <v>219</v>
      </c>
      <c r="BV233" t="s">
        <v>219</v>
      </c>
      <c r="BW233" t="s">
        <v>219</v>
      </c>
      <c r="BX233" t="s">
        <v>219</v>
      </c>
      <c r="BY233" t="s">
        <v>219</v>
      </c>
      <c r="BZ233" t="s">
        <v>219</v>
      </c>
      <c r="CA233" t="s">
        <v>219</v>
      </c>
      <c r="CB233" t="s">
        <v>219</v>
      </c>
      <c r="CC233" t="s">
        <v>219</v>
      </c>
      <c r="CD233" t="s">
        <v>219</v>
      </c>
      <c r="CE233" t="s">
        <v>219</v>
      </c>
      <c r="CF233" t="s">
        <v>219</v>
      </c>
      <c r="CG233" t="s">
        <v>219</v>
      </c>
      <c r="CH233" t="s">
        <v>219</v>
      </c>
      <c r="CI233" t="s">
        <v>219</v>
      </c>
      <c r="CJ233" t="s">
        <v>219</v>
      </c>
      <c r="CK233" t="s">
        <v>219</v>
      </c>
      <c r="CL233" t="s">
        <v>219</v>
      </c>
      <c r="CM233" t="s">
        <v>219</v>
      </c>
      <c r="CN233" t="s">
        <v>219</v>
      </c>
      <c r="CO233" t="s">
        <v>219</v>
      </c>
      <c r="CP233" t="s">
        <v>219</v>
      </c>
      <c r="CQ233" t="s">
        <v>219</v>
      </c>
      <c r="CR233" t="s">
        <v>219</v>
      </c>
      <c r="CS233" t="s">
        <v>219</v>
      </c>
      <c r="CT233" t="s">
        <v>219</v>
      </c>
      <c r="CU233" t="s">
        <v>219</v>
      </c>
      <c r="CV233" t="s">
        <v>219</v>
      </c>
      <c r="CW233" t="s">
        <v>219</v>
      </c>
      <c r="CX233" t="s">
        <v>219</v>
      </c>
      <c r="CY233">
        <v>0</v>
      </c>
      <c r="CZ233">
        <v>0</v>
      </c>
      <c r="DA233" t="s">
        <v>219</v>
      </c>
      <c r="DB233" t="s">
        <v>219</v>
      </c>
      <c r="DC233" t="s">
        <v>219</v>
      </c>
      <c r="DD233" t="s">
        <v>219</v>
      </c>
      <c r="DE233" t="s">
        <v>219</v>
      </c>
      <c r="DF233" t="s">
        <v>219</v>
      </c>
      <c r="DG233" t="s">
        <v>219</v>
      </c>
      <c r="DH233">
        <v>0</v>
      </c>
      <c r="DI233">
        <v>0</v>
      </c>
      <c r="DJ233" t="s">
        <v>219</v>
      </c>
      <c r="DK233" t="s">
        <v>219</v>
      </c>
      <c r="DL233" t="s">
        <v>219</v>
      </c>
      <c r="DM233" t="s">
        <v>219</v>
      </c>
      <c r="DN233" t="s">
        <v>219</v>
      </c>
      <c r="DO233" t="s">
        <v>219</v>
      </c>
      <c r="DP233" t="s">
        <v>219</v>
      </c>
      <c r="DQ233" t="s">
        <v>219</v>
      </c>
      <c r="DR233" t="s">
        <v>219</v>
      </c>
      <c r="DS233">
        <v>0</v>
      </c>
      <c r="DT233">
        <v>1</v>
      </c>
      <c r="DU233">
        <v>0</v>
      </c>
      <c r="DV233">
        <v>1</v>
      </c>
      <c r="DW233">
        <v>0</v>
      </c>
      <c r="DX233">
        <v>0</v>
      </c>
      <c r="DY233">
        <v>0</v>
      </c>
      <c r="DZ233">
        <v>1</v>
      </c>
      <c r="EA233">
        <v>0</v>
      </c>
      <c r="EB233">
        <v>0</v>
      </c>
      <c r="EC233">
        <v>1</v>
      </c>
      <c r="ED233">
        <v>0</v>
      </c>
      <c r="EE233" t="s">
        <v>219</v>
      </c>
      <c r="EF233" t="s">
        <v>219</v>
      </c>
      <c r="EG233" t="s">
        <v>219</v>
      </c>
      <c r="EH233" t="s">
        <v>219</v>
      </c>
      <c r="EI233" t="s">
        <v>219</v>
      </c>
      <c r="EJ233">
        <v>0</v>
      </c>
      <c r="EK233" t="s">
        <v>219</v>
      </c>
      <c r="EL233" t="s">
        <v>219</v>
      </c>
      <c r="EM233" t="s">
        <v>219</v>
      </c>
      <c r="EN233" t="s">
        <v>219</v>
      </c>
      <c r="EO233" t="s">
        <v>219</v>
      </c>
      <c r="EP233">
        <v>1</v>
      </c>
      <c r="EQ233">
        <v>1</v>
      </c>
      <c r="ER233">
        <v>1</v>
      </c>
      <c r="ES233">
        <v>1</v>
      </c>
      <c r="ET233">
        <v>1</v>
      </c>
      <c r="EU233">
        <v>1</v>
      </c>
      <c r="EV233">
        <v>0</v>
      </c>
      <c r="EW233" t="s">
        <v>219</v>
      </c>
      <c r="EX233" t="s">
        <v>219</v>
      </c>
      <c r="EY233" t="s">
        <v>219</v>
      </c>
      <c r="EZ233" t="s">
        <v>219</v>
      </c>
      <c r="FA233" t="s">
        <v>219</v>
      </c>
      <c r="FB233" t="s">
        <v>219</v>
      </c>
      <c r="FC233">
        <v>1</v>
      </c>
      <c r="FD233">
        <v>0</v>
      </c>
      <c r="FE233">
        <v>1</v>
      </c>
      <c r="FF233">
        <v>1</v>
      </c>
      <c r="FG233">
        <v>1</v>
      </c>
      <c r="FH233">
        <v>0</v>
      </c>
      <c r="FI233">
        <v>0</v>
      </c>
      <c r="FJ233">
        <v>0</v>
      </c>
      <c r="FK233">
        <v>0</v>
      </c>
      <c r="FL233">
        <v>1</v>
      </c>
      <c r="FM233">
        <v>0</v>
      </c>
      <c r="FN233">
        <v>0</v>
      </c>
      <c r="FO233">
        <v>0</v>
      </c>
      <c r="FP233" t="s">
        <v>219</v>
      </c>
      <c r="FQ233" t="s">
        <v>219</v>
      </c>
      <c r="FR233" t="s">
        <v>219</v>
      </c>
      <c r="FS233" t="s">
        <v>219</v>
      </c>
      <c r="FT233" t="s">
        <v>219</v>
      </c>
      <c r="FU233" t="s">
        <v>219</v>
      </c>
      <c r="FV233" t="s">
        <v>219</v>
      </c>
      <c r="FW233" t="s">
        <v>219</v>
      </c>
      <c r="FX233" t="s">
        <v>219</v>
      </c>
      <c r="FY233">
        <v>0</v>
      </c>
      <c r="FZ233">
        <v>0</v>
      </c>
      <c r="GA233" t="s">
        <v>219</v>
      </c>
      <c r="GB233" t="s">
        <v>219</v>
      </c>
      <c r="GC233" t="s">
        <v>219</v>
      </c>
      <c r="GD233" t="s">
        <v>219</v>
      </c>
      <c r="GE233" t="s">
        <v>219</v>
      </c>
      <c r="GF233" t="s">
        <v>219</v>
      </c>
      <c r="GG233" t="s">
        <v>219</v>
      </c>
      <c r="GH233" t="s">
        <v>219</v>
      </c>
      <c r="GI233" t="s">
        <v>219</v>
      </c>
      <c r="GJ233" t="s">
        <v>219</v>
      </c>
      <c r="GK233" t="s">
        <v>219</v>
      </c>
      <c r="GL233" t="s">
        <v>219</v>
      </c>
      <c r="GM233" t="s">
        <v>219</v>
      </c>
      <c r="GN233" t="s">
        <v>219</v>
      </c>
      <c r="GO233" t="s">
        <v>219</v>
      </c>
      <c r="GP233" t="s">
        <v>219</v>
      </c>
      <c r="GQ233" t="s">
        <v>219</v>
      </c>
      <c r="GR233" t="s">
        <v>219</v>
      </c>
      <c r="GS233" t="s">
        <v>219</v>
      </c>
      <c r="GT233" t="s">
        <v>219</v>
      </c>
      <c r="GU233" t="s">
        <v>219</v>
      </c>
      <c r="GV233" t="s">
        <v>219</v>
      </c>
      <c r="GW233" t="s">
        <v>219</v>
      </c>
      <c r="GX233" t="s">
        <v>219</v>
      </c>
      <c r="GY233" t="s">
        <v>219</v>
      </c>
      <c r="GZ233" t="s">
        <v>219</v>
      </c>
      <c r="HA233" t="s">
        <v>219</v>
      </c>
      <c r="HB233" t="s">
        <v>219</v>
      </c>
      <c r="HC233" t="s">
        <v>219</v>
      </c>
      <c r="HD233" t="s">
        <v>219</v>
      </c>
      <c r="HE233" t="s">
        <v>219</v>
      </c>
      <c r="HF233" t="s">
        <v>219</v>
      </c>
      <c r="HG233" t="s">
        <v>219</v>
      </c>
      <c r="HH233" t="s">
        <v>219</v>
      </c>
      <c r="HI233" t="s">
        <v>219</v>
      </c>
      <c r="HJ233">
        <v>0</v>
      </c>
    </row>
    <row r="234" spans="1:218">
      <c r="A234" t="s">
        <v>266</v>
      </c>
      <c r="B234" s="1">
        <v>44386</v>
      </c>
      <c r="C234" s="1">
        <v>44721</v>
      </c>
      <c r="D234">
        <v>0</v>
      </c>
      <c r="E234">
        <v>1</v>
      </c>
      <c r="F234">
        <v>0</v>
      </c>
      <c r="G234">
        <v>0</v>
      </c>
      <c r="H234">
        <v>0</v>
      </c>
      <c r="I234">
        <v>0</v>
      </c>
      <c r="J234">
        <v>1</v>
      </c>
      <c r="K234">
        <v>0</v>
      </c>
      <c r="L234">
        <v>0</v>
      </c>
      <c r="M234">
        <v>1</v>
      </c>
      <c r="N234">
        <v>0</v>
      </c>
      <c r="O234">
        <v>1</v>
      </c>
      <c r="P234">
        <v>1</v>
      </c>
      <c r="Q234">
        <v>0</v>
      </c>
      <c r="R234">
        <v>0</v>
      </c>
      <c r="S234">
        <v>0</v>
      </c>
      <c r="T234">
        <v>0</v>
      </c>
      <c r="U234" t="s">
        <v>219</v>
      </c>
      <c r="V234" t="s">
        <v>219</v>
      </c>
      <c r="W234" t="s">
        <v>219</v>
      </c>
      <c r="X234" t="s">
        <v>219</v>
      </c>
      <c r="Y234" t="s">
        <v>219</v>
      </c>
      <c r="Z234" t="s">
        <v>219</v>
      </c>
      <c r="AA234" t="s">
        <v>219</v>
      </c>
      <c r="AB234">
        <v>0</v>
      </c>
      <c r="AC234">
        <v>1</v>
      </c>
      <c r="AD234">
        <v>1</v>
      </c>
      <c r="AE234">
        <v>1</v>
      </c>
      <c r="AF234">
        <v>1</v>
      </c>
      <c r="AG234">
        <v>1</v>
      </c>
      <c r="AH234">
        <v>0</v>
      </c>
      <c r="AI234">
        <v>1</v>
      </c>
      <c r="AJ234">
        <v>0</v>
      </c>
      <c r="AK234">
        <v>0</v>
      </c>
      <c r="AL234">
        <v>1</v>
      </c>
      <c r="AM234">
        <v>1</v>
      </c>
      <c r="AN234">
        <v>1</v>
      </c>
      <c r="AO234">
        <v>0</v>
      </c>
      <c r="AP234">
        <v>0</v>
      </c>
      <c r="AQ234">
        <v>0</v>
      </c>
      <c r="AR234">
        <v>0</v>
      </c>
      <c r="AS234">
        <v>0</v>
      </c>
      <c r="AT234">
        <v>0</v>
      </c>
      <c r="AU234">
        <v>1</v>
      </c>
      <c r="AV234">
        <v>1</v>
      </c>
      <c r="AW234">
        <v>0</v>
      </c>
      <c r="AX234">
        <v>1</v>
      </c>
      <c r="AY234">
        <v>0</v>
      </c>
      <c r="AZ234">
        <v>1</v>
      </c>
      <c r="BA234">
        <v>0</v>
      </c>
      <c r="BB234">
        <v>0</v>
      </c>
      <c r="BC234">
        <v>0</v>
      </c>
      <c r="BD234">
        <v>0</v>
      </c>
      <c r="BE234">
        <v>0</v>
      </c>
      <c r="BF234">
        <v>0</v>
      </c>
      <c r="BG234">
        <v>1</v>
      </c>
      <c r="BH234">
        <v>0</v>
      </c>
      <c r="BI234">
        <v>0</v>
      </c>
      <c r="BJ234" t="s">
        <v>219</v>
      </c>
      <c r="BK234" t="s">
        <v>219</v>
      </c>
      <c r="BL234" t="s">
        <v>219</v>
      </c>
      <c r="BM234" t="s">
        <v>219</v>
      </c>
      <c r="BN234" t="s">
        <v>219</v>
      </c>
      <c r="BO234" t="s">
        <v>219</v>
      </c>
      <c r="BP234">
        <v>0</v>
      </c>
      <c r="BQ234">
        <v>0</v>
      </c>
      <c r="BR234" t="s">
        <v>219</v>
      </c>
      <c r="BS234" t="s">
        <v>219</v>
      </c>
      <c r="BT234" t="s">
        <v>219</v>
      </c>
      <c r="BU234" t="s">
        <v>219</v>
      </c>
      <c r="BV234" t="s">
        <v>219</v>
      </c>
      <c r="BW234" t="s">
        <v>219</v>
      </c>
      <c r="BX234" t="s">
        <v>219</v>
      </c>
      <c r="BY234" t="s">
        <v>219</v>
      </c>
      <c r="BZ234" t="s">
        <v>219</v>
      </c>
      <c r="CA234" t="s">
        <v>219</v>
      </c>
      <c r="CB234" t="s">
        <v>219</v>
      </c>
      <c r="CC234" t="s">
        <v>219</v>
      </c>
      <c r="CD234" t="s">
        <v>219</v>
      </c>
      <c r="CE234" t="s">
        <v>219</v>
      </c>
      <c r="CF234" t="s">
        <v>219</v>
      </c>
      <c r="CG234" t="s">
        <v>219</v>
      </c>
      <c r="CH234" t="s">
        <v>219</v>
      </c>
      <c r="CI234" t="s">
        <v>219</v>
      </c>
      <c r="CJ234" t="s">
        <v>219</v>
      </c>
      <c r="CK234" t="s">
        <v>219</v>
      </c>
      <c r="CL234" t="s">
        <v>219</v>
      </c>
      <c r="CM234" t="s">
        <v>219</v>
      </c>
      <c r="CN234" t="s">
        <v>219</v>
      </c>
      <c r="CO234" t="s">
        <v>219</v>
      </c>
      <c r="CP234" t="s">
        <v>219</v>
      </c>
      <c r="CQ234" t="s">
        <v>219</v>
      </c>
      <c r="CR234" t="s">
        <v>219</v>
      </c>
      <c r="CS234" t="s">
        <v>219</v>
      </c>
      <c r="CT234" t="s">
        <v>219</v>
      </c>
      <c r="CU234" t="s">
        <v>219</v>
      </c>
      <c r="CV234" t="s">
        <v>219</v>
      </c>
      <c r="CW234" t="s">
        <v>219</v>
      </c>
      <c r="CX234" t="s">
        <v>219</v>
      </c>
      <c r="CY234">
        <v>0</v>
      </c>
      <c r="CZ234">
        <v>0</v>
      </c>
      <c r="DA234" t="s">
        <v>219</v>
      </c>
      <c r="DB234" t="s">
        <v>219</v>
      </c>
      <c r="DC234" t="s">
        <v>219</v>
      </c>
      <c r="DD234" t="s">
        <v>219</v>
      </c>
      <c r="DE234" t="s">
        <v>219</v>
      </c>
      <c r="DF234" t="s">
        <v>219</v>
      </c>
      <c r="DG234" t="s">
        <v>219</v>
      </c>
      <c r="DH234">
        <v>0</v>
      </c>
      <c r="DI234">
        <v>0</v>
      </c>
      <c r="DJ234" t="s">
        <v>219</v>
      </c>
      <c r="DK234" t="s">
        <v>219</v>
      </c>
      <c r="DL234" t="s">
        <v>219</v>
      </c>
      <c r="DM234" t="s">
        <v>219</v>
      </c>
      <c r="DN234" t="s">
        <v>219</v>
      </c>
      <c r="DO234" t="s">
        <v>219</v>
      </c>
      <c r="DP234" t="s">
        <v>219</v>
      </c>
      <c r="DQ234" t="s">
        <v>219</v>
      </c>
      <c r="DR234" t="s">
        <v>219</v>
      </c>
      <c r="DS234">
        <v>0</v>
      </c>
      <c r="DT234">
        <v>1</v>
      </c>
      <c r="DU234">
        <v>0</v>
      </c>
      <c r="DV234">
        <v>1</v>
      </c>
      <c r="DW234">
        <v>0</v>
      </c>
      <c r="DX234">
        <v>0</v>
      </c>
      <c r="DY234">
        <v>0</v>
      </c>
      <c r="DZ234">
        <v>1</v>
      </c>
      <c r="EA234">
        <v>0</v>
      </c>
      <c r="EB234">
        <v>0</v>
      </c>
      <c r="EC234">
        <v>1</v>
      </c>
      <c r="ED234">
        <v>0</v>
      </c>
      <c r="EE234" t="s">
        <v>219</v>
      </c>
      <c r="EF234" t="s">
        <v>219</v>
      </c>
      <c r="EG234" t="s">
        <v>219</v>
      </c>
      <c r="EH234" t="s">
        <v>219</v>
      </c>
      <c r="EI234" t="s">
        <v>219</v>
      </c>
      <c r="EJ234">
        <v>0</v>
      </c>
      <c r="EK234" t="s">
        <v>219</v>
      </c>
      <c r="EL234" t="s">
        <v>219</v>
      </c>
      <c r="EM234" t="s">
        <v>219</v>
      </c>
      <c r="EN234" t="s">
        <v>219</v>
      </c>
      <c r="EO234" t="s">
        <v>219</v>
      </c>
      <c r="EP234">
        <v>1</v>
      </c>
      <c r="EQ234">
        <v>1</v>
      </c>
      <c r="ER234">
        <v>1</v>
      </c>
      <c r="ES234">
        <v>1</v>
      </c>
      <c r="ET234">
        <v>1</v>
      </c>
      <c r="EU234">
        <v>1</v>
      </c>
      <c r="EV234">
        <v>0</v>
      </c>
      <c r="EW234" t="s">
        <v>219</v>
      </c>
      <c r="EX234" t="s">
        <v>219</v>
      </c>
      <c r="EY234" t="s">
        <v>219</v>
      </c>
      <c r="EZ234" t="s">
        <v>219</v>
      </c>
      <c r="FA234" t="s">
        <v>219</v>
      </c>
      <c r="FB234" t="s">
        <v>219</v>
      </c>
      <c r="FC234">
        <v>1</v>
      </c>
      <c r="FD234">
        <v>0</v>
      </c>
      <c r="FE234">
        <v>1</v>
      </c>
      <c r="FF234">
        <v>1</v>
      </c>
      <c r="FG234">
        <v>1</v>
      </c>
      <c r="FH234">
        <v>0</v>
      </c>
      <c r="FI234">
        <v>0</v>
      </c>
      <c r="FJ234">
        <v>0</v>
      </c>
      <c r="FK234">
        <v>0</v>
      </c>
      <c r="FL234">
        <v>1</v>
      </c>
      <c r="FM234">
        <v>0</v>
      </c>
      <c r="FN234">
        <v>0</v>
      </c>
      <c r="FO234">
        <v>0</v>
      </c>
      <c r="FP234" t="s">
        <v>219</v>
      </c>
      <c r="FQ234" t="s">
        <v>219</v>
      </c>
      <c r="FR234" t="s">
        <v>219</v>
      </c>
      <c r="FS234" t="s">
        <v>219</v>
      </c>
      <c r="FT234" t="s">
        <v>219</v>
      </c>
      <c r="FU234" t="s">
        <v>219</v>
      </c>
      <c r="FV234" t="s">
        <v>219</v>
      </c>
      <c r="FW234" t="s">
        <v>219</v>
      </c>
      <c r="FX234" t="s">
        <v>219</v>
      </c>
      <c r="FY234">
        <v>0</v>
      </c>
      <c r="FZ234">
        <v>0</v>
      </c>
      <c r="GA234" t="s">
        <v>219</v>
      </c>
      <c r="GB234" t="s">
        <v>219</v>
      </c>
      <c r="GC234" t="s">
        <v>219</v>
      </c>
      <c r="GD234" t="s">
        <v>219</v>
      </c>
      <c r="GE234" t="s">
        <v>219</v>
      </c>
      <c r="GF234" t="s">
        <v>219</v>
      </c>
      <c r="GG234" t="s">
        <v>219</v>
      </c>
      <c r="GH234" t="s">
        <v>219</v>
      </c>
      <c r="GI234" t="s">
        <v>219</v>
      </c>
      <c r="GJ234" t="s">
        <v>219</v>
      </c>
      <c r="GK234" t="s">
        <v>219</v>
      </c>
      <c r="GL234" t="s">
        <v>219</v>
      </c>
      <c r="GM234" t="s">
        <v>219</v>
      </c>
      <c r="GN234" t="s">
        <v>219</v>
      </c>
      <c r="GO234" t="s">
        <v>219</v>
      </c>
      <c r="GP234" t="s">
        <v>219</v>
      </c>
      <c r="GQ234" t="s">
        <v>219</v>
      </c>
      <c r="GR234" t="s">
        <v>219</v>
      </c>
      <c r="GS234" t="s">
        <v>219</v>
      </c>
      <c r="GT234" t="s">
        <v>219</v>
      </c>
      <c r="GU234" t="s">
        <v>219</v>
      </c>
      <c r="GV234" t="s">
        <v>219</v>
      </c>
      <c r="GW234" t="s">
        <v>219</v>
      </c>
      <c r="GX234" t="s">
        <v>219</v>
      </c>
      <c r="GY234" t="s">
        <v>219</v>
      </c>
      <c r="GZ234" t="s">
        <v>219</v>
      </c>
      <c r="HA234" t="s">
        <v>219</v>
      </c>
      <c r="HB234" t="s">
        <v>219</v>
      </c>
      <c r="HC234" t="s">
        <v>219</v>
      </c>
      <c r="HD234" t="s">
        <v>219</v>
      </c>
      <c r="HE234" t="s">
        <v>219</v>
      </c>
      <c r="HF234" t="s">
        <v>219</v>
      </c>
      <c r="HG234" t="s">
        <v>219</v>
      </c>
      <c r="HH234" t="s">
        <v>219</v>
      </c>
      <c r="HI234" t="s">
        <v>219</v>
      </c>
      <c r="HJ234">
        <v>0</v>
      </c>
    </row>
    <row r="235" spans="1:218">
      <c r="A235" t="s">
        <v>266</v>
      </c>
      <c r="B235" s="1">
        <v>44722</v>
      </c>
      <c r="C235" s="1">
        <v>44866</v>
      </c>
      <c r="D235">
        <v>0</v>
      </c>
      <c r="E235">
        <v>1</v>
      </c>
      <c r="F235">
        <v>0</v>
      </c>
      <c r="G235">
        <v>0</v>
      </c>
      <c r="H235">
        <v>0</v>
      </c>
      <c r="I235">
        <v>0</v>
      </c>
      <c r="J235">
        <v>1</v>
      </c>
      <c r="K235">
        <v>0</v>
      </c>
      <c r="L235">
        <v>0</v>
      </c>
      <c r="M235">
        <v>1</v>
      </c>
      <c r="N235">
        <v>0</v>
      </c>
      <c r="O235">
        <v>1</v>
      </c>
      <c r="P235">
        <v>1</v>
      </c>
      <c r="Q235">
        <v>0</v>
      </c>
      <c r="R235">
        <v>0</v>
      </c>
      <c r="S235">
        <v>0</v>
      </c>
      <c r="T235">
        <v>0</v>
      </c>
      <c r="U235" t="s">
        <v>219</v>
      </c>
      <c r="V235" t="s">
        <v>219</v>
      </c>
      <c r="W235" t="s">
        <v>219</v>
      </c>
      <c r="X235" t="s">
        <v>219</v>
      </c>
      <c r="Y235" t="s">
        <v>219</v>
      </c>
      <c r="Z235" t="s">
        <v>219</v>
      </c>
      <c r="AA235" t="s">
        <v>219</v>
      </c>
      <c r="AB235">
        <v>0</v>
      </c>
      <c r="AC235">
        <v>1</v>
      </c>
      <c r="AD235">
        <v>1</v>
      </c>
      <c r="AE235">
        <v>1</v>
      </c>
      <c r="AF235">
        <v>1</v>
      </c>
      <c r="AG235">
        <v>1</v>
      </c>
      <c r="AH235">
        <v>0</v>
      </c>
      <c r="AI235">
        <v>1</v>
      </c>
      <c r="AJ235">
        <v>0</v>
      </c>
      <c r="AK235">
        <v>0</v>
      </c>
      <c r="AL235">
        <v>1</v>
      </c>
      <c r="AM235">
        <v>1</v>
      </c>
      <c r="AN235">
        <v>1</v>
      </c>
      <c r="AO235">
        <v>0</v>
      </c>
      <c r="AP235">
        <v>0</v>
      </c>
      <c r="AQ235">
        <v>0</v>
      </c>
      <c r="AR235">
        <v>0</v>
      </c>
      <c r="AS235">
        <v>0</v>
      </c>
      <c r="AT235">
        <v>0</v>
      </c>
      <c r="AU235">
        <v>1</v>
      </c>
      <c r="AV235">
        <v>1</v>
      </c>
      <c r="AW235">
        <v>0</v>
      </c>
      <c r="AX235">
        <v>1</v>
      </c>
      <c r="AY235">
        <v>0</v>
      </c>
      <c r="AZ235">
        <v>1</v>
      </c>
      <c r="BA235">
        <v>0</v>
      </c>
      <c r="BB235">
        <v>0</v>
      </c>
      <c r="BC235">
        <v>0</v>
      </c>
      <c r="BD235">
        <v>0</v>
      </c>
      <c r="BE235">
        <v>0</v>
      </c>
      <c r="BF235">
        <v>0</v>
      </c>
      <c r="BG235">
        <v>1</v>
      </c>
      <c r="BH235">
        <v>0</v>
      </c>
      <c r="BI235">
        <v>0</v>
      </c>
      <c r="BJ235" t="s">
        <v>219</v>
      </c>
      <c r="BK235" t="s">
        <v>219</v>
      </c>
      <c r="BL235" t="s">
        <v>219</v>
      </c>
      <c r="BM235" t="s">
        <v>219</v>
      </c>
      <c r="BN235" t="s">
        <v>219</v>
      </c>
      <c r="BO235" t="s">
        <v>219</v>
      </c>
      <c r="BP235">
        <v>0</v>
      </c>
      <c r="BQ235">
        <v>0</v>
      </c>
      <c r="BR235" t="s">
        <v>219</v>
      </c>
      <c r="BS235" t="s">
        <v>219</v>
      </c>
      <c r="BT235" t="s">
        <v>219</v>
      </c>
      <c r="BU235" t="s">
        <v>219</v>
      </c>
      <c r="BV235" t="s">
        <v>219</v>
      </c>
      <c r="BW235" t="s">
        <v>219</v>
      </c>
      <c r="BX235" t="s">
        <v>219</v>
      </c>
      <c r="BY235" t="s">
        <v>219</v>
      </c>
      <c r="BZ235" t="s">
        <v>219</v>
      </c>
      <c r="CA235" t="s">
        <v>219</v>
      </c>
      <c r="CB235" t="s">
        <v>219</v>
      </c>
      <c r="CC235" t="s">
        <v>219</v>
      </c>
      <c r="CD235" t="s">
        <v>219</v>
      </c>
      <c r="CE235" t="s">
        <v>219</v>
      </c>
      <c r="CF235" t="s">
        <v>219</v>
      </c>
      <c r="CG235" t="s">
        <v>219</v>
      </c>
      <c r="CH235" t="s">
        <v>219</v>
      </c>
      <c r="CI235" t="s">
        <v>219</v>
      </c>
      <c r="CJ235" t="s">
        <v>219</v>
      </c>
      <c r="CK235" t="s">
        <v>219</v>
      </c>
      <c r="CL235" t="s">
        <v>219</v>
      </c>
      <c r="CM235" t="s">
        <v>219</v>
      </c>
      <c r="CN235" t="s">
        <v>219</v>
      </c>
      <c r="CO235" t="s">
        <v>219</v>
      </c>
      <c r="CP235" t="s">
        <v>219</v>
      </c>
      <c r="CQ235" t="s">
        <v>219</v>
      </c>
      <c r="CR235" t="s">
        <v>219</v>
      </c>
      <c r="CS235" t="s">
        <v>219</v>
      </c>
      <c r="CT235" t="s">
        <v>219</v>
      </c>
      <c r="CU235" t="s">
        <v>219</v>
      </c>
      <c r="CV235" t="s">
        <v>219</v>
      </c>
      <c r="CW235" t="s">
        <v>219</v>
      </c>
      <c r="CX235" t="s">
        <v>219</v>
      </c>
      <c r="CY235">
        <v>0</v>
      </c>
      <c r="CZ235">
        <v>0</v>
      </c>
      <c r="DA235" t="s">
        <v>219</v>
      </c>
      <c r="DB235" t="s">
        <v>219</v>
      </c>
      <c r="DC235" t="s">
        <v>219</v>
      </c>
      <c r="DD235" t="s">
        <v>219</v>
      </c>
      <c r="DE235" t="s">
        <v>219</v>
      </c>
      <c r="DF235" t="s">
        <v>219</v>
      </c>
      <c r="DG235" t="s">
        <v>219</v>
      </c>
      <c r="DH235">
        <v>0</v>
      </c>
      <c r="DI235">
        <v>0</v>
      </c>
      <c r="DJ235" t="s">
        <v>219</v>
      </c>
      <c r="DK235" t="s">
        <v>219</v>
      </c>
      <c r="DL235" t="s">
        <v>219</v>
      </c>
      <c r="DM235" t="s">
        <v>219</v>
      </c>
      <c r="DN235" t="s">
        <v>219</v>
      </c>
      <c r="DO235" t="s">
        <v>219</v>
      </c>
      <c r="DP235" t="s">
        <v>219</v>
      </c>
      <c r="DQ235" t="s">
        <v>219</v>
      </c>
      <c r="DR235" t="s">
        <v>219</v>
      </c>
      <c r="DS235">
        <v>0</v>
      </c>
      <c r="DT235">
        <v>1</v>
      </c>
      <c r="DU235">
        <v>0</v>
      </c>
      <c r="DV235">
        <v>1</v>
      </c>
      <c r="DW235">
        <v>0</v>
      </c>
      <c r="DX235">
        <v>0</v>
      </c>
      <c r="DY235">
        <v>0</v>
      </c>
      <c r="DZ235">
        <v>1</v>
      </c>
      <c r="EA235">
        <v>0</v>
      </c>
      <c r="EB235">
        <v>0</v>
      </c>
      <c r="EC235">
        <v>1</v>
      </c>
      <c r="ED235">
        <v>0</v>
      </c>
      <c r="EE235" t="s">
        <v>219</v>
      </c>
      <c r="EF235" t="s">
        <v>219</v>
      </c>
      <c r="EG235" t="s">
        <v>219</v>
      </c>
      <c r="EH235" t="s">
        <v>219</v>
      </c>
      <c r="EI235" t="s">
        <v>219</v>
      </c>
      <c r="EJ235">
        <v>0</v>
      </c>
      <c r="EK235" t="s">
        <v>219</v>
      </c>
      <c r="EL235" t="s">
        <v>219</v>
      </c>
      <c r="EM235" t="s">
        <v>219</v>
      </c>
      <c r="EN235" t="s">
        <v>219</v>
      </c>
      <c r="EO235" t="s">
        <v>219</v>
      </c>
      <c r="EP235">
        <v>1</v>
      </c>
      <c r="EQ235">
        <v>1</v>
      </c>
      <c r="ER235">
        <v>1</v>
      </c>
      <c r="ES235">
        <v>1</v>
      </c>
      <c r="ET235">
        <v>1</v>
      </c>
      <c r="EU235">
        <v>1</v>
      </c>
      <c r="EV235">
        <v>0</v>
      </c>
      <c r="EW235" t="s">
        <v>219</v>
      </c>
      <c r="EX235" t="s">
        <v>219</v>
      </c>
      <c r="EY235" t="s">
        <v>219</v>
      </c>
      <c r="EZ235" t="s">
        <v>219</v>
      </c>
      <c r="FA235" t="s">
        <v>219</v>
      </c>
      <c r="FB235" t="s">
        <v>219</v>
      </c>
      <c r="FC235">
        <v>1</v>
      </c>
      <c r="FD235">
        <v>0</v>
      </c>
      <c r="FE235">
        <v>1</v>
      </c>
      <c r="FF235">
        <v>1</v>
      </c>
      <c r="FG235">
        <v>1</v>
      </c>
      <c r="FH235">
        <v>0</v>
      </c>
      <c r="FI235">
        <v>0</v>
      </c>
      <c r="FJ235">
        <v>0</v>
      </c>
      <c r="FK235">
        <v>0</v>
      </c>
      <c r="FL235">
        <v>1</v>
      </c>
      <c r="FM235">
        <v>0</v>
      </c>
      <c r="FN235">
        <v>0</v>
      </c>
      <c r="FO235">
        <v>0</v>
      </c>
      <c r="FP235" t="s">
        <v>219</v>
      </c>
      <c r="FQ235" t="s">
        <v>219</v>
      </c>
      <c r="FR235" t="s">
        <v>219</v>
      </c>
      <c r="FS235" t="s">
        <v>219</v>
      </c>
      <c r="FT235" t="s">
        <v>219</v>
      </c>
      <c r="FU235" t="s">
        <v>219</v>
      </c>
      <c r="FV235" t="s">
        <v>219</v>
      </c>
      <c r="FW235" t="s">
        <v>219</v>
      </c>
      <c r="FX235" t="s">
        <v>219</v>
      </c>
      <c r="FY235">
        <v>0</v>
      </c>
      <c r="FZ235">
        <v>0</v>
      </c>
      <c r="GA235" t="s">
        <v>219</v>
      </c>
      <c r="GB235" t="s">
        <v>219</v>
      </c>
      <c r="GC235" t="s">
        <v>219</v>
      </c>
      <c r="GD235" t="s">
        <v>219</v>
      </c>
      <c r="GE235" t="s">
        <v>219</v>
      </c>
      <c r="GF235" t="s">
        <v>219</v>
      </c>
      <c r="GG235" t="s">
        <v>219</v>
      </c>
      <c r="GH235" t="s">
        <v>219</v>
      </c>
      <c r="GI235" t="s">
        <v>219</v>
      </c>
      <c r="GJ235" t="s">
        <v>219</v>
      </c>
      <c r="GK235" t="s">
        <v>219</v>
      </c>
      <c r="GL235" t="s">
        <v>219</v>
      </c>
      <c r="GM235" t="s">
        <v>219</v>
      </c>
      <c r="GN235" t="s">
        <v>219</v>
      </c>
      <c r="GO235" t="s">
        <v>219</v>
      </c>
      <c r="GP235" t="s">
        <v>219</v>
      </c>
      <c r="GQ235" t="s">
        <v>219</v>
      </c>
      <c r="GR235" t="s">
        <v>219</v>
      </c>
      <c r="GS235" t="s">
        <v>219</v>
      </c>
      <c r="GT235" t="s">
        <v>219</v>
      </c>
      <c r="GU235" t="s">
        <v>219</v>
      </c>
      <c r="GV235" t="s">
        <v>219</v>
      </c>
      <c r="GW235" t="s">
        <v>219</v>
      </c>
      <c r="GX235" t="s">
        <v>219</v>
      </c>
      <c r="GY235" t="s">
        <v>219</v>
      </c>
      <c r="GZ235" t="s">
        <v>219</v>
      </c>
      <c r="HA235" t="s">
        <v>219</v>
      </c>
      <c r="HB235" t="s">
        <v>219</v>
      </c>
      <c r="HC235" t="s">
        <v>219</v>
      </c>
      <c r="HD235" t="s">
        <v>219</v>
      </c>
      <c r="HE235" t="s">
        <v>219</v>
      </c>
      <c r="HF235" t="s">
        <v>219</v>
      </c>
      <c r="HG235" t="s">
        <v>219</v>
      </c>
      <c r="HH235" t="s">
        <v>219</v>
      </c>
      <c r="HI235" t="s">
        <v>219</v>
      </c>
      <c r="HJ235">
        <v>0</v>
      </c>
    </row>
    <row r="236" spans="1:218">
      <c r="A236" t="s">
        <v>267</v>
      </c>
      <c r="B236" s="1">
        <v>43678</v>
      </c>
      <c r="C236" s="1">
        <v>43791</v>
      </c>
      <c r="D236">
        <v>0</v>
      </c>
      <c r="E236">
        <v>1</v>
      </c>
      <c r="F236">
        <v>1</v>
      </c>
      <c r="G236">
        <v>1</v>
      </c>
      <c r="H236">
        <v>1</v>
      </c>
      <c r="I236">
        <v>1</v>
      </c>
      <c r="J236">
        <v>0</v>
      </c>
      <c r="K236">
        <v>1</v>
      </c>
      <c r="L236">
        <v>0</v>
      </c>
      <c r="M236">
        <v>0</v>
      </c>
      <c r="N236">
        <v>0</v>
      </c>
      <c r="O236">
        <v>1</v>
      </c>
      <c r="P236">
        <v>0</v>
      </c>
      <c r="Q236">
        <v>0</v>
      </c>
      <c r="R236">
        <v>0</v>
      </c>
      <c r="S236">
        <v>0</v>
      </c>
      <c r="T236">
        <v>0</v>
      </c>
      <c r="U236" t="s">
        <v>219</v>
      </c>
      <c r="V236" t="s">
        <v>219</v>
      </c>
      <c r="W236" t="s">
        <v>219</v>
      </c>
      <c r="X236" t="s">
        <v>219</v>
      </c>
      <c r="Y236" t="s">
        <v>219</v>
      </c>
      <c r="Z236" t="s">
        <v>219</v>
      </c>
      <c r="AA236" t="s">
        <v>219</v>
      </c>
      <c r="AB236">
        <v>0</v>
      </c>
      <c r="AC236">
        <v>1</v>
      </c>
      <c r="AD236">
        <v>1</v>
      </c>
      <c r="AE236">
        <v>1</v>
      </c>
      <c r="AF236">
        <v>0</v>
      </c>
      <c r="AG236">
        <v>1</v>
      </c>
      <c r="AH236">
        <v>1</v>
      </c>
      <c r="AI236">
        <v>1</v>
      </c>
      <c r="AJ236">
        <v>1</v>
      </c>
      <c r="AK236">
        <v>0</v>
      </c>
      <c r="AL236">
        <v>1</v>
      </c>
      <c r="AM236">
        <v>1</v>
      </c>
      <c r="AN236">
        <v>1</v>
      </c>
      <c r="AO236">
        <v>0</v>
      </c>
      <c r="AP236">
        <v>0</v>
      </c>
      <c r="AQ236">
        <v>0</v>
      </c>
      <c r="AR236">
        <v>0</v>
      </c>
      <c r="AS236">
        <v>0</v>
      </c>
      <c r="AT236">
        <v>0</v>
      </c>
      <c r="AU236">
        <v>0</v>
      </c>
      <c r="AV236" t="s">
        <v>219</v>
      </c>
      <c r="AW236" t="s">
        <v>219</v>
      </c>
      <c r="AX236">
        <v>0</v>
      </c>
      <c r="AY236" t="s">
        <v>219</v>
      </c>
      <c r="AZ236" t="s">
        <v>219</v>
      </c>
      <c r="BA236" t="s">
        <v>219</v>
      </c>
      <c r="BB236" t="s">
        <v>219</v>
      </c>
      <c r="BC236" t="s">
        <v>219</v>
      </c>
      <c r="BD236" t="s">
        <v>219</v>
      </c>
      <c r="BE236" t="s">
        <v>219</v>
      </c>
      <c r="BF236" t="s">
        <v>219</v>
      </c>
      <c r="BG236" t="s">
        <v>219</v>
      </c>
      <c r="BH236">
        <v>0</v>
      </c>
      <c r="BI236">
        <v>1</v>
      </c>
      <c r="BJ236">
        <v>0</v>
      </c>
      <c r="BK236">
        <v>0</v>
      </c>
      <c r="BL236">
        <v>1</v>
      </c>
      <c r="BM236">
        <v>0</v>
      </c>
      <c r="BN236" t="s">
        <v>219</v>
      </c>
      <c r="BO236" t="s">
        <v>219</v>
      </c>
      <c r="BP236">
        <v>0</v>
      </c>
      <c r="BQ236">
        <v>1</v>
      </c>
      <c r="BR236">
        <v>1</v>
      </c>
      <c r="BS236">
        <v>0</v>
      </c>
      <c r="BT236">
        <v>1</v>
      </c>
      <c r="BU236">
        <v>1</v>
      </c>
      <c r="BV236">
        <v>0</v>
      </c>
      <c r="BW236">
        <v>1</v>
      </c>
      <c r="BX236">
        <v>0</v>
      </c>
      <c r="BY236">
        <v>0</v>
      </c>
      <c r="BZ236">
        <v>0</v>
      </c>
      <c r="CA236">
        <v>0</v>
      </c>
      <c r="CB236">
        <v>0</v>
      </c>
      <c r="CC236">
        <v>0</v>
      </c>
      <c r="CD236">
        <v>0</v>
      </c>
      <c r="CE236">
        <v>0</v>
      </c>
      <c r="CF236">
        <v>0</v>
      </c>
      <c r="CG236">
        <v>1</v>
      </c>
      <c r="CH236">
        <v>0</v>
      </c>
      <c r="CI236" t="s">
        <v>219</v>
      </c>
      <c r="CJ236" t="s">
        <v>219</v>
      </c>
      <c r="CK236" t="s">
        <v>219</v>
      </c>
      <c r="CL236" t="s">
        <v>219</v>
      </c>
      <c r="CM236" t="s">
        <v>219</v>
      </c>
      <c r="CN236" t="s">
        <v>219</v>
      </c>
      <c r="CO236" t="s">
        <v>219</v>
      </c>
      <c r="CP236" t="s">
        <v>219</v>
      </c>
      <c r="CQ236" t="s">
        <v>219</v>
      </c>
      <c r="CR236" t="s">
        <v>219</v>
      </c>
      <c r="CS236" t="s">
        <v>219</v>
      </c>
      <c r="CT236" t="s">
        <v>219</v>
      </c>
      <c r="CU236" t="s">
        <v>219</v>
      </c>
      <c r="CV236" t="s">
        <v>219</v>
      </c>
      <c r="CW236" t="s">
        <v>219</v>
      </c>
      <c r="CX236" t="s">
        <v>219</v>
      </c>
      <c r="CY236">
        <v>0</v>
      </c>
      <c r="CZ236">
        <v>1</v>
      </c>
      <c r="DA236">
        <v>1</v>
      </c>
      <c r="DB236">
        <v>1</v>
      </c>
      <c r="DC236">
        <v>0</v>
      </c>
      <c r="DD236" t="s">
        <v>219</v>
      </c>
      <c r="DE236" t="s">
        <v>219</v>
      </c>
      <c r="DF236" t="s">
        <v>219</v>
      </c>
      <c r="DG236" t="s">
        <v>219</v>
      </c>
      <c r="DH236">
        <v>0</v>
      </c>
      <c r="DI236">
        <v>1</v>
      </c>
      <c r="DJ236">
        <v>0</v>
      </c>
      <c r="DK236">
        <v>1</v>
      </c>
      <c r="DL236">
        <v>1</v>
      </c>
      <c r="DM236">
        <v>0</v>
      </c>
      <c r="DN236">
        <v>0</v>
      </c>
      <c r="DO236">
        <v>1</v>
      </c>
      <c r="DP236">
        <v>0</v>
      </c>
      <c r="DQ236">
        <v>0</v>
      </c>
      <c r="DR236">
        <v>0</v>
      </c>
      <c r="DS236">
        <v>0</v>
      </c>
      <c r="DT236">
        <v>0</v>
      </c>
      <c r="DU236" t="s">
        <v>219</v>
      </c>
      <c r="DV236" t="s">
        <v>219</v>
      </c>
      <c r="DW236" t="s">
        <v>219</v>
      </c>
      <c r="DX236" t="s">
        <v>219</v>
      </c>
      <c r="DY236" t="s">
        <v>219</v>
      </c>
      <c r="DZ236" t="s">
        <v>219</v>
      </c>
      <c r="EA236" t="s">
        <v>219</v>
      </c>
      <c r="EB236" t="s">
        <v>219</v>
      </c>
      <c r="EC236" t="s">
        <v>219</v>
      </c>
      <c r="ED236">
        <v>1</v>
      </c>
      <c r="EE236">
        <v>0</v>
      </c>
      <c r="EF236">
        <v>1</v>
      </c>
      <c r="EG236">
        <v>1</v>
      </c>
      <c r="EH236">
        <v>0</v>
      </c>
      <c r="EI236">
        <v>1</v>
      </c>
      <c r="EJ236">
        <v>0</v>
      </c>
      <c r="EK236" t="s">
        <v>219</v>
      </c>
      <c r="EL236" t="s">
        <v>219</v>
      </c>
      <c r="EM236" t="s">
        <v>219</v>
      </c>
      <c r="EN236" t="s">
        <v>219</v>
      </c>
      <c r="EO236" t="s">
        <v>219</v>
      </c>
      <c r="EP236">
        <v>0</v>
      </c>
      <c r="EQ236" t="s">
        <v>219</v>
      </c>
      <c r="ER236" t="s">
        <v>219</v>
      </c>
      <c r="ES236" t="s">
        <v>219</v>
      </c>
      <c r="ET236" t="s">
        <v>219</v>
      </c>
      <c r="EU236" t="s">
        <v>219</v>
      </c>
      <c r="EV236">
        <v>0</v>
      </c>
      <c r="EW236" t="s">
        <v>219</v>
      </c>
      <c r="EX236" t="s">
        <v>219</v>
      </c>
      <c r="EY236" t="s">
        <v>219</v>
      </c>
      <c r="EZ236" t="s">
        <v>219</v>
      </c>
      <c r="FA236" t="s">
        <v>219</v>
      </c>
      <c r="FB236" t="s">
        <v>219</v>
      </c>
      <c r="FC236">
        <v>1</v>
      </c>
      <c r="FD236">
        <v>0</v>
      </c>
      <c r="FE236">
        <v>1</v>
      </c>
      <c r="FF236">
        <v>1</v>
      </c>
      <c r="FG236">
        <v>0</v>
      </c>
      <c r="FH236" t="s">
        <v>219</v>
      </c>
      <c r="FI236" t="s">
        <v>219</v>
      </c>
      <c r="FJ236" t="s">
        <v>219</v>
      </c>
      <c r="FK236" t="s">
        <v>219</v>
      </c>
      <c r="FL236" t="s">
        <v>219</v>
      </c>
      <c r="FM236" t="s">
        <v>219</v>
      </c>
      <c r="FN236">
        <v>0</v>
      </c>
      <c r="FO236">
        <v>0</v>
      </c>
      <c r="FP236" t="s">
        <v>219</v>
      </c>
      <c r="FQ236" t="s">
        <v>219</v>
      </c>
      <c r="FR236" t="s">
        <v>219</v>
      </c>
      <c r="FS236" t="s">
        <v>219</v>
      </c>
      <c r="FT236" t="s">
        <v>219</v>
      </c>
      <c r="FU236" t="s">
        <v>219</v>
      </c>
      <c r="FV236" t="s">
        <v>219</v>
      </c>
      <c r="FW236" t="s">
        <v>219</v>
      </c>
      <c r="FX236" t="s">
        <v>219</v>
      </c>
      <c r="FY236">
        <v>0</v>
      </c>
      <c r="FZ236">
        <v>0</v>
      </c>
      <c r="GA236" t="s">
        <v>219</v>
      </c>
      <c r="GB236" t="s">
        <v>219</v>
      </c>
      <c r="GC236" t="s">
        <v>219</v>
      </c>
      <c r="GD236" t="s">
        <v>219</v>
      </c>
      <c r="GE236" t="s">
        <v>219</v>
      </c>
      <c r="GF236" t="s">
        <v>219</v>
      </c>
      <c r="GG236" t="s">
        <v>219</v>
      </c>
      <c r="GH236" t="s">
        <v>219</v>
      </c>
      <c r="GI236" t="s">
        <v>219</v>
      </c>
      <c r="GJ236" t="s">
        <v>219</v>
      </c>
      <c r="GK236" t="s">
        <v>219</v>
      </c>
      <c r="GL236" t="s">
        <v>219</v>
      </c>
      <c r="GM236" t="s">
        <v>219</v>
      </c>
      <c r="GN236" t="s">
        <v>219</v>
      </c>
      <c r="GO236" t="s">
        <v>219</v>
      </c>
      <c r="GP236" t="s">
        <v>219</v>
      </c>
      <c r="GQ236" t="s">
        <v>219</v>
      </c>
      <c r="GR236" t="s">
        <v>219</v>
      </c>
      <c r="GS236" t="s">
        <v>219</v>
      </c>
      <c r="GT236" t="s">
        <v>219</v>
      </c>
      <c r="GU236" t="s">
        <v>219</v>
      </c>
      <c r="GV236" t="s">
        <v>219</v>
      </c>
      <c r="GW236" t="s">
        <v>219</v>
      </c>
      <c r="GX236" t="s">
        <v>219</v>
      </c>
      <c r="GY236" t="s">
        <v>219</v>
      </c>
      <c r="GZ236" t="s">
        <v>219</v>
      </c>
      <c r="HA236" t="s">
        <v>219</v>
      </c>
      <c r="HB236" t="s">
        <v>219</v>
      </c>
      <c r="HC236" t="s">
        <v>219</v>
      </c>
      <c r="HD236" t="s">
        <v>219</v>
      </c>
      <c r="HE236" t="s">
        <v>219</v>
      </c>
      <c r="HF236" t="s">
        <v>219</v>
      </c>
      <c r="HG236" t="s">
        <v>219</v>
      </c>
      <c r="HH236" t="s">
        <v>219</v>
      </c>
      <c r="HI236" t="s">
        <v>219</v>
      </c>
      <c r="HJ236">
        <v>0</v>
      </c>
    </row>
    <row r="237" spans="1:218">
      <c r="A237" t="s">
        <v>267</v>
      </c>
      <c r="B237" s="1">
        <v>43792</v>
      </c>
      <c r="C237" s="1">
        <v>43894</v>
      </c>
      <c r="D237">
        <v>0</v>
      </c>
      <c r="E237">
        <v>1</v>
      </c>
      <c r="F237">
        <v>1</v>
      </c>
      <c r="G237">
        <v>1</v>
      </c>
      <c r="H237">
        <v>1</v>
      </c>
      <c r="I237">
        <v>1</v>
      </c>
      <c r="J237">
        <v>0</v>
      </c>
      <c r="K237">
        <v>1</v>
      </c>
      <c r="L237">
        <v>0</v>
      </c>
      <c r="M237">
        <v>0</v>
      </c>
      <c r="N237">
        <v>0</v>
      </c>
      <c r="O237">
        <v>1</v>
      </c>
      <c r="P237">
        <v>0</v>
      </c>
      <c r="Q237">
        <v>0</v>
      </c>
      <c r="R237">
        <v>0</v>
      </c>
      <c r="S237">
        <v>0</v>
      </c>
      <c r="T237">
        <v>0</v>
      </c>
      <c r="U237" t="s">
        <v>219</v>
      </c>
      <c r="V237" t="s">
        <v>219</v>
      </c>
      <c r="W237" t="s">
        <v>219</v>
      </c>
      <c r="X237" t="s">
        <v>219</v>
      </c>
      <c r="Y237" t="s">
        <v>219</v>
      </c>
      <c r="Z237" t="s">
        <v>219</v>
      </c>
      <c r="AA237" t="s">
        <v>219</v>
      </c>
      <c r="AB237">
        <v>0</v>
      </c>
      <c r="AC237">
        <v>1</v>
      </c>
      <c r="AD237">
        <v>1</v>
      </c>
      <c r="AE237">
        <v>1</v>
      </c>
      <c r="AF237">
        <v>0</v>
      </c>
      <c r="AG237">
        <v>1</v>
      </c>
      <c r="AH237">
        <v>1</v>
      </c>
      <c r="AI237">
        <v>1</v>
      </c>
      <c r="AJ237">
        <v>1</v>
      </c>
      <c r="AK237">
        <v>0</v>
      </c>
      <c r="AL237">
        <v>1</v>
      </c>
      <c r="AM237">
        <v>1</v>
      </c>
      <c r="AN237">
        <v>1</v>
      </c>
      <c r="AO237">
        <v>0</v>
      </c>
      <c r="AP237">
        <v>0</v>
      </c>
      <c r="AQ237">
        <v>0</v>
      </c>
      <c r="AR237">
        <v>0</v>
      </c>
      <c r="AS237">
        <v>0</v>
      </c>
      <c r="AT237">
        <v>0</v>
      </c>
      <c r="AU237">
        <v>0</v>
      </c>
      <c r="AV237" t="s">
        <v>219</v>
      </c>
      <c r="AW237" t="s">
        <v>219</v>
      </c>
      <c r="AX237">
        <v>0</v>
      </c>
      <c r="AY237" t="s">
        <v>219</v>
      </c>
      <c r="AZ237" t="s">
        <v>219</v>
      </c>
      <c r="BA237" t="s">
        <v>219</v>
      </c>
      <c r="BB237" t="s">
        <v>219</v>
      </c>
      <c r="BC237" t="s">
        <v>219</v>
      </c>
      <c r="BD237" t="s">
        <v>219</v>
      </c>
      <c r="BE237" t="s">
        <v>219</v>
      </c>
      <c r="BF237" t="s">
        <v>219</v>
      </c>
      <c r="BG237" t="s">
        <v>219</v>
      </c>
      <c r="BH237">
        <v>0</v>
      </c>
      <c r="BI237">
        <v>1</v>
      </c>
      <c r="BJ237">
        <v>0</v>
      </c>
      <c r="BK237">
        <v>0</v>
      </c>
      <c r="BL237">
        <v>1</v>
      </c>
      <c r="BM237">
        <v>0</v>
      </c>
      <c r="BN237" t="s">
        <v>219</v>
      </c>
      <c r="BO237" t="s">
        <v>219</v>
      </c>
      <c r="BP237">
        <v>0</v>
      </c>
      <c r="BQ237">
        <v>1</v>
      </c>
      <c r="BR237">
        <v>1</v>
      </c>
      <c r="BS237">
        <v>0</v>
      </c>
      <c r="BT237">
        <v>1</v>
      </c>
      <c r="BU237">
        <v>1</v>
      </c>
      <c r="BV237">
        <v>0</v>
      </c>
      <c r="BW237">
        <v>1</v>
      </c>
      <c r="BX237">
        <v>0</v>
      </c>
      <c r="BY237">
        <v>0</v>
      </c>
      <c r="BZ237">
        <v>0</v>
      </c>
      <c r="CA237">
        <v>0</v>
      </c>
      <c r="CB237">
        <v>0</v>
      </c>
      <c r="CC237">
        <v>0</v>
      </c>
      <c r="CD237">
        <v>0</v>
      </c>
      <c r="CE237">
        <v>0</v>
      </c>
      <c r="CF237">
        <v>0</v>
      </c>
      <c r="CG237">
        <v>1</v>
      </c>
      <c r="CH237">
        <v>0</v>
      </c>
      <c r="CI237" t="s">
        <v>219</v>
      </c>
      <c r="CJ237" t="s">
        <v>219</v>
      </c>
      <c r="CK237" t="s">
        <v>219</v>
      </c>
      <c r="CL237" t="s">
        <v>219</v>
      </c>
      <c r="CM237" t="s">
        <v>219</v>
      </c>
      <c r="CN237" t="s">
        <v>219</v>
      </c>
      <c r="CO237" t="s">
        <v>219</v>
      </c>
      <c r="CP237" t="s">
        <v>219</v>
      </c>
      <c r="CQ237" t="s">
        <v>219</v>
      </c>
      <c r="CR237" t="s">
        <v>219</v>
      </c>
      <c r="CS237" t="s">
        <v>219</v>
      </c>
      <c r="CT237" t="s">
        <v>219</v>
      </c>
      <c r="CU237" t="s">
        <v>219</v>
      </c>
      <c r="CV237" t="s">
        <v>219</v>
      </c>
      <c r="CW237" t="s">
        <v>219</v>
      </c>
      <c r="CX237" t="s">
        <v>219</v>
      </c>
      <c r="CY237">
        <v>0</v>
      </c>
      <c r="CZ237">
        <v>1</v>
      </c>
      <c r="DA237">
        <v>1</v>
      </c>
      <c r="DB237">
        <v>1</v>
      </c>
      <c r="DC237">
        <v>0</v>
      </c>
      <c r="DD237" t="s">
        <v>219</v>
      </c>
      <c r="DE237" t="s">
        <v>219</v>
      </c>
      <c r="DF237" t="s">
        <v>219</v>
      </c>
      <c r="DG237" t="s">
        <v>219</v>
      </c>
      <c r="DH237">
        <v>0</v>
      </c>
      <c r="DI237">
        <v>1</v>
      </c>
      <c r="DJ237">
        <v>0</v>
      </c>
      <c r="DK237">
        <v>1</v>
      </c>
      <c r="DL237">
        <v>1</v>
      </c>
      <c r="DM237">
        <v>0</v>
      </c>
      <c r="DN237">
        <v>0</v>
      </c>
      <c r="DO237">
        <v>1</v>
      </c>
      <c r="DP237">
        <v>0</v>
      </c>
      <c r="DQ237">
        <v>0</v>
      </c>
      <c r="DR237">
        <v>0</v>
      </c>
      <c r="DS237">
        <v>0</v>
      </c>
      <c r="DT237">
        <v>0</v>
      </c>
      <c r="DU237" t="s">
        <v>219</v>
      </c>
      <c r="DV237" t="s">
        <v>219</v>
      </c>
      <c r="DW237" t="s">
        <v>219</v>
      </c>
      <c r="DX237" t="s">
        <v>219</v>
      </c>
      <c r="DY237" t="s">
        <v>219</v>
      </c>
      <c r="DZ237" t="s">
        <v>219</v>
      </c>
      <c r="EA237" t="s">
        <v>219</v>
      </c>
      <c r="EB237" t="s">
        <v>219</v>
      </c>
      <c r="EC237" t="s">
        <v>219</v>
      </c>
      <c r="ED237">
        <v>1</v>
      </c>
      <c r="EE237">
        <v>0</v>
      </c>
      <c r="EF237">
        <v>1</v>
      </c>
      <c r="EG237">
        <v>1</v>
      </c>
      <c r="EH237">
        <v>0</v>
      </c>
      <c r="EI237">
        <v>1</v>
      </c>
      <c r="EJ237">
        <v>0</v>
      </c>
      <c r="EK237" t="s">
        <v>219</v>
      </c>
      <c r="EL237" t="s">
        <v>219</v>
      </c>
      <c r="EM237" t="s">
        <v>219</v>
      </c>
      <c r="EN237" t="s">
        <v>219</v>
      </c>
      <c r="EO237" t="s">
        <v>219</v>
      </c>
      <c r="EP237">
        <v>0</v>
      </c>
      <c r="EQ237" t="s">
        <v>219</v>
      </c>
      <c r="ER237" t="s">
        <v>219</v>
      </c>
      <c r="ES237" t="s">
        <v>219</v>
      </c>
      <c r="ET237" t="s">
        <v>219</v>
      </c>
      <c r="EU237" t="s">
        <v>219</v>
      </c>
      <c r="EV237">
        <v>0</v>
      </c>
      <c r="EW237" t="s">
        <v>219</v>
      </c>
      <c r="EX237" t="s">
        <v>219</v>
      </c>
      <c r="EY237" t="s">
        <v>219</v>
      </c>
      <c r="EZ237" t="s">
        <v>219</v>
      </c>
      <c r="FA237" t="s">
        <v>219</v>
      </c>
      <c r="FB237" t="s">
        <v>219</v>
      </c>
      <c r="FC237">
        <v>1</v>
      </c>
      <c r="FD237">
        <v>0</v>
      </c>
      <c r="FE237">
        <v>1</v>
      </c>
      <c r="FF237">
        <v>1</v>
      </c>
      <c r="FG237">
        <v>0</v>
      </c>
      <c r="FH237" t="s">
        <v>219</v>
      </c>
      <c r="FI237" t="s">
        <v>219</v>
      </c>
      <c r="FJ237" t="s">
        <v>219</v>
      </c>
      <c r="FK237" t="s">
        <v>219</v>
      </c>
      <c r="FL237" t="s">
        <v>219</v>
      </c>
      <c r="FM237" t="s">
        <v>219</v>
      </c>
      <c r="FN237">
        <v>0</v>
      </c>
      <c r="FO237">
        <v>0</v>
      </c>
      <c r="FP237" t="s">
        <v>219</v>
      </c>
      <c r="FQ237" t="s">
        <v>219</v>
      </c>
      <c r="FR237" t="s">
        <v>219</v>
      </c>
      <c r="FS237" t="s">
        <v>219</v>
      </c>
      <c r="FT237" t="s">
        <v>219</v>
      </c>
      <c r="FU237" t="s">
        <v>219</v>
      </c>
      <c r="FV237" t="s">
        <v>219</v>
      </c>
      <c r="FW237" t="s">
        <v>219</v>
      </c>
      <c r="FX237" t="s">
        <v>219</v>
      </c>
      <c r="FY237">
        <v>0</v>
      </c>
      <c r="FZ237">
        <v>0</v>
      </c>
      <c r="GA237" t="s">
        <v>219</v>
      </c>
      <c r="GB237" t="s">
        <v>219</v>
      </c>
      <c r="GC237" t="s">
        <v>219</v>
      </c>
      <c r="GD237" t="s">
        <v>219</v>
      </c>
      <c r="GE237" t="s">
        <v>219</v>
      </c>
      <c r="GF237" t="s">
        <v>219</v>
      </c>
      <c r="GG237" t="s">
        <v>219</v>
      </c>
      <c r="GH237" t="s">
        <v>219</v>
      </c>
      <c r="GI237" t="s">
        <v>219</v>
      </c>
      <c r="GJ237" t="s">
        <v>219</v>
      </c>
      <c r="GK237" t="s">
        <v>219</v>
      </c>
      <c r="GL237" t="s">
        <v>219</v>
      </c>
      <c r="GM237" t="s">
        <v>219</v>
      </c>
      <c r="GN237" t="s">
        <v>219</v>
      </c>
      <c r="GO237" t="s">
        <v>219</v>
      </c>
      <c r="GP237" t="s">
        <v>219</v>
      </c>
      <c r="GQ237" t="s">
        <v>219</v>
      </c>
      <c r="GR237" t="s">
        <v>219</v>
      </c>
      <c r="GS237" t="s">
        <v>219</v>
      </c>
      <c r="GT237" t="s">
        <v>219</v>
      </c>
      <c r="GU237" t="s">
        <v>219</v>
      </c>
      <c r="GV237" t="s">
        <v>219</v>
      </c>
      <c r="GW237" t="s">
        <v>219</v>
      </c>
      <c r="GX237" t="s">
        <v>219</v>
      </c>
      <c r="GY237" t="s">
        <v>219</v>
      </c>
      <c r="GZ237" t="s">
        <v>219</v>
      </c>
      <c r="HA237" t="s">
        <v>219</v>
      </c>
      <c r="HB237" t="s">
        <v>219</v>
      </c>
      <c r="HC237" t="s">
        <v>219</v>
      </c>
      <c r="HD237" t="s">
        <v>219</v>
      </c>
      <c r="HE237" t="s">
        <v>219</v>
      </c>
      <c r="HF237" t="s">
        <v>219</v>
      </c>
      <c r="HG237" t="s">
        <v>219</v>
      </c>
      <c r="HH237" t="s">
        <v>219</v>
      </c>
      <c r="HI237" t="s">
        <v>219</v>
      </c>
      <c r="HJ237">
        <v>0</v>
      </c>
    </row>
    <row r="238" spans="1:218">
      <c r="A238" t="s">
        <v>267</v>
      </c>
      <c r="B238" s="1">
        <v>43895</v>
      </c>
      <c r="C238" s="1">
        <v>44165</v>
      </c>
      <c r="D238">
        <v>0</v>
      </c>
      <c r="E238">
        <v>1</v>
      </c>
      <c r="F238">
        <v>1</v>
      </c>
      <c r="G238">
        <v>1</v>
      </c>
      <c r="H238">
        <v>1</v>
      </c>
      <c r="I238">
        <v>1</v>
      </c>
      <c r="J238">
        <v>0</v>
      </c>
      <c r="K238">
        <v>1</v>
      </c>
      <c r="L238">
        <v>0</v>
      </c>
      <c r="M238">
        <v>0</v>
      </c>
      <c r="N238">
        <v>0</v>
      </c>
      <c r="O238">
        <v>1</v>
      </c>
      <c r="P238">
        <v>0</v>
      </c>
      <c r="Q238">
        <v>0</v>
      </c>
      <c r="R238">
        <v>0</v>
      </c>
      <c r="S238">
        <v>0</v>
      </c>
      <c r="T238">
        <v>0</v>
      </c>
      <c r="U238" t="s">
        <v>219</v>
      </c>
      <c r="V238" t="s">
        <v>219</v>
      </c>
      <c r="W238" t="s">
        <v>219</v>
      </c>
      <c r="X238" t="s">
        <v>219</v>
      </c>
      <c r="Y238" t="s">
        <v>219</v>
      </c>
      <c r="Z238" t="s">
        <v>219</v>
      </c>
      <c r="AA238" t="s">
        <v>219</v>
      </c>
      <c r="AB238">
        <v>0</v>
      </c>
      <c r="AC238">
        <v>1</v>
      </c>
      <c r="AD238">
        <v>1</v>
      </c>
      <c r="AE238">
        <v>1</v>
      </c>
      <c r="AF238">
        <v>0</v>
      </c>
      <c r="AG238">
        <v>1</v>
      </c>
      <c r="AH238">
        <v>1</v>
      </c>
      <c r="AI238">
        <v>1</v>
      </c>
      <c r="AJ238">
        <v>1</v>
      </c>
      <c r="AK238">
        <v>0</v>
      </c>
      <c r="AL238">
        <v>1</v>
      </c>
      <c r="AM238">
        <v>1</v>
      </c>
      <c r="AN238">
        <v>1</v>
      </c>
      <c r="AO238">
        <v>0</v>
      </c>
      <c r="AP238">
        <v>0</v>
      </c>
      <c r="AQ238">
        <v>0</v>
      </c>
      <c r="AR238">
        <v>0</v>
      </c>
      <c r="AS238">
        <v>0</v>
      </c>
      <c r="AT238">
        <v>0</v>
      </c>
      <c r="AU238">
        <v>0</v>
      </c>
      <c r="AV238" t="s">
        <v>219</v>
      </c>
      <c r="AW238" t="s">
        <v>219</v>
      </c>
      <c r="AX238">
        <v>0</v>
      </c>
      <c r="AY238" t="s">
        <v>219</v>
      </c>
      <c r="AZ238" t="s">
        <v>219</v>
      </c>
      <c r="BA238" t="s">
        <v>219</v>
      </c>
      <c r="BB238" t="s">
        <v>219</v>
      </c>
      <c r="BC238" t="s">
        <v>219</v>
      </c>
      <c r="BD238" t="s">
        <v>219</v>
      </c>
      <c r="BE238" t="s">
        <v>219</v>
      </c>
      <c r="BF238" t="s">
        <v>219</v>
      </c>
      <c r="BG238" t="s">
        <v>219</v>
      </c>
      <c r="BH238">
        <v>0</v>
      </c>
      <c r="BI238">
        <v>1</v>
      </c>
      <c r="BJ238">
        <v>0</v>
      </c>
      <c r="BK238">
        <v>0</v>
      </c>
      <c r="BL238">
        <v>1</v>
      </c>
      <c r="BM238">
        <v>0</v>
      </c>
      <c r="BN238" t="s">
        <v>219</v>
      </c>
      <c r="BO238" t="s">
        <v>219</v>
      </c>
      <c r="BP238">
        <v>0</v>
      </c>
      <c r="BQ238">
        <v>1</v>
      </c>
      <c r="BR238">
        <v>1</v>
      </c>
      <c r="BS238">
        <v>0</v>
      </c>
      <c r="BT238">
        <v>1</v>
      </c>
      <c r="BU238">
        <v>1</v>
      </c>
      <c r="BV238">
        <v>0</v>
      </c>
      <c r="BW238">
        <v>1</v>
      </c>
      <c r="BX238">
        <v>0</v>
      </c>
      <c r="BY238">
        <v>0</v>
      </c>
      <c r="BZ238">
        <v>0</v>
      </c>
      <c r="CA238">
        <v>0</v>
      </c>
      <c r="CB238">
        <v>0</v>
      </c>
      <c r="CC238">
        <v>0</v>
      </c>
      <c r="CD238">
        <v>0</v>
      </c>
      <c r="CE238">
        <v>0</v>
      </c>
      <c r="CF238">
        <v>0</v>
      </c>
      <c r="CG238">
        <v>1</v>
      </c>
      <c r="CH238">
        <v>0</v>
      </c>
      <c r="CI238">
        <v>1</v>
      </c>
      <c r="CJ238" t="s">
        <v>219</v>
      </c>
      <c r="CK238" t="s">
        <v>219</v>
      </c>
      <c r="CL238" t="s">
        <v>219</v>
      </c>
      <c r="CM238" t="s">
        <v>219</v>
      </c>
      <c r="CN238" t="s">
        <v>219</v>
      </c>
      <c r="CO238" t="s">
        <v>219</v>
      </c>
      <c r="CP238" t="s">
        <v>219</v>
      </c>
      <c r="CQ238" t="s">
        <v>219</v>
      </c>
      <c r="CR238" t="s">
        <v>219</v>
      </c>
      <c r="CS238" t="s">
        <v>219</v>
      </c>
      <c r="CT238" t="s">
        <v>219</v>
      </c>
      <c r="CU238" t="s">
        <v>219</v>
      </c>
      <c r="CV238" t="s">
        <v>219</v>
      </c>
      <c r="CW238" t="s">
        <v>219</v>
      </c>
      <c r="CX238" t="s">
        <v>219</v>
      </c>
      <c r="CY238">
        <v>0</v>
      </c>
      <c r="CZ238">
        <v>1</v>
      </c>
      <c r="DA238">
        <v>1</v>
      </c>
      <c r="DB238">
        <v>1</v>
      </c>
      <c r="DC238">
        <v>0</v>
      </c>
      <c r="DD238" t="s">
        <v>219</v>
      </c>
      <c r="DE238" t="s">
        <v>219</v>
      </c>
      <c r="DF238" t="s">
        <v>219</v>
      </c>
      <c r="DG238" t="s">
        <v>219</v>
      </c>
      <c r="DH238">
        <v>0</v>
      </c>
      <c r="DI238">
        <v>1</v>
      </c>
      <c r="DJ238">
        <v>0</v>
      </c>
      <c r="DK238">
        <v>1</v>
      </c>
      <c r="DL238">
        <v>1</v>
      </c>
      <c r="DM238">
        <v>0</v>
      </c>
      <c r="DN238">
        <v>0</v>
      </c>
      <c r="DO238">
        <v>1</v>
      </c>
      <c r="DP238">
        <v>0</v>
      </c>
      <c r="DQ238">
        <v>0</v>
      </c>
      <c r="DR238">
        <v>0</v>
      </c>
      <c r="DS238">
        <v>0</v>
      </c>
      <c r="DT238">
        <v>0</v>
      </c>
      <c r="DU238" t="s">
        <v>219</v>
      </c>
      <c r="DV238" t="s">
        <v>219</v>
      </c>
      <c r="DW238" t="s">
        <v>219</v>
      </c>
      <c r="DX238" t="s">
        <v>219</v>
      </c>
      <c r="DY238" t="s">
        <v>219</v>
      </c>
      <c r="DZ238" t="s">
        <v>219</v>
      </c>
      <c r="EA238" t="s">
        <v>219</v>
      </c>
      <c r="EB238" t="s">
        <v>219</v>
      </c>
      <c r="EC238" t="s">
        <v>219</v>
      </c>
      <c r="ED238">
        <v>1</v>
      </c>
      <c r="EE238">
        <v>0</v>
      </c>
      <c r="EF238">
        <v>1</v>
      </c>
      <c r="EG238">
        <v>1</v>
      </c>
      <c r="EH238">
        <v>0</v>
      </c>
      <c r="EI238">
        <v>1</v>
      </c>
      <c r="EJ238">
        <v>0</v>
      </c>
      <c r="EK238" t="s">
        <v>219</v>
      </c>
      <c r="EL238" t="s">
        <v>219</v>
      </c>
      <c r="EM238" t="s">
        <v>219</v>
      </c>
      <c r="EN238" t="s">
        <v>219</v>
      </c>
      <c r="EO238" t="s">
        <v>219</v>
      </c>
      <c r="EP238">
        <v>0</v>
      </c>
      <c r="EQ238" t="s">
        <v>219</v>
      </c>
      <c r="ER238" t="s">
        <v>219</v>
      </c>
      <c r="ES238" t="s">
        <v>219</v>
      </c>
      <c r="ET238" t="s">
        <v>219</v>
      </c>
      <c r="EU238" t="s">
        <v>219</v>
      </c>
      <c r="EV238">
        <v>0</v>
      </c>
      <c r="EW238" t="s">
        <v>219</v>
      </c>
      <c r="EX238" t="s">
        <v>219</v>
      </c>
      <c r="EY238" t="s">
        <v>219</v>
      </c>
      <c r="EZ238" t="s">
        <v>219</v>
      </c>
      <c r="FA238" t="s">
        <v>219</v>
      </c>
      <c r="FB238" t="s">
        <v>219</v>
      </c>
      <c r="FC238">
        <v>1</v>
      </c>
      <c r="FD238">
        <v>0</v>
      </c>
      <c r="FE238">
        <v>1</v>
      </c>
      <c r="FF238">
        <v>1</v>
      </c>
      <c r="FG238">
        <v>0</v>
      </c>
      <c r="FH238" t="s">
        <v>219</v>
      </c>
      <c r="FI238" t="s">
        <v>219</v>
      </c>
      <c r="FJ238" t="s">
        <v>219</v>
      </c>
      <c r="FK238" t="s">
        <v>219</v>
      </c>
      <c r="FL238" t="s">
        <v>219</v>
      </c>
      <c r="FM238" t="s">
        <v>219</v>
      </c>
      <c r="FN238">
        <v>0</v>
      </c>
      <c r="FO238">
        <v>0</v>
      </c>
      <c r="FP238" t="s">
        <v>219</v>
      </c>
      <c r="FQ238" t="s">
        <v>219</v>
      </c>
      <c r="FR238" t="s">
        <v>219</v>
      </c>
      <c r="FS238" t="s">
        <v>219</v>
      </c>
      <c r="FT238" t="s">
        <v>219</v>
      </c>
      <c r="FU238" t="s">
        <v>219</v>
      </c>
      <c r="FV238" t="s">
        <v>219</v>
      </c>
      <c r="FW238" t="s">
        <v>219</v>
      </c>
      <c r="FX238" t="s">
        <v>219</v>
      </c>
      <c r="FY238">
        <v>0</v>
      </c>
      <c r="FZ238">
        <v>0</v>
      </c>
      <c r="GA238" t="s">
        <v>219</v>
      </c>
      <c r="GB238" t="s">
        <v>219</v>
      </c>
      <c r="GC238" t="s">
        <v>219</v>
      </c>
      <c r="GD238" t="s">
        <v>219</v>
      </c>
      <c r="GE238" t="s">
        <v>219</v>
      </c>
      <c r="GF238" t="s">
        <v>219</v>
      </c>
      <c r="GG238" t="s">
        <v>219</v>
      </c>
      <c r="GH238" t="s">
        <v>219</v>
      </c>
      <c r="GI238" t="s">
        <v>219</v>
      </c>
      <c r="GJ238" t="s">
        <v>219</v>
      </c>
      <c r="GK238" t="s">
        <v>219</v>
      </c>
      <c r="GL238" t="s">
        <v>219</v>
      </c>
      <c r="GM238" t="s">
        <v>219</v>
      </c>
      <c r="GN238" t="s">
        <v>219</v>
      </c>
      <c r="GO238" t="s">
        <v>219</v>
      </c>
      <c r="GP238" t="s">
        <v>219</v>
      </c>
      <c r="GQ238" t="s">
        <v>219</v>
      </c>
      <c r="GR238" t="s">
        <v>219</v>
      </c>
      <c r="GS238" t="s">
        <v>219</v>
      </c>
      <c r="GT238" t="s">
        <v>219</v>
      </c>
      <c r="GU238" t="s">
        <v>219</v>
      </c>
      <c r="GV238" t="s">
        <v>219</v>
      </c>
      <c r="GW238" t="s">
        <v>219</v>
      </c>
      <c r="GX238" t="s">
        <v>219</v>
      </c>
      <c r="GY238" t="s">
        <v>219</v>
      </c>
      <c r="GZ238" t="s">
        <v>219</v>
      </c>
      <c r="HA238" t="s">
        <v>219</v>
      </c>
      <c r="HB238" t="s">
        <v>219</v>
      </c>
      <c r="HC238" t="s">
        <v>219</v>
      </c>
      <c r="HD238" t="s">
        <v>219</v>
      </c>
      <c r="HE238" t="s">
        <v>219</v>
      </c>
      <c r="HF238" t="s">
        <v>219</v>
      </c>
      <c r="HG238" t="s">
        <v>219</v>
      </c>
      <c r="HH238" t="s">
        <v>219</v>
      </c>
      <c r="HI238" t="s">
        <v>219</v>
      </c>
      <c r="HJ238">
        <v>0</v>
      </c>
    </row>
    <row r="239" spans="1:218">
      <c r="A239" t="s">
        <v>267</v>
      </c>
      <c r="B239" s="1">
        <v>44166</v>
      </c>
      <c r="C239" s="1">
        <v>44246</v>
      </c>
      <c r="D239">
        <v>0</v>
      </c>
      <c r="E239">
        <v>1</v>
      </c>
      <c r="F239">
        <v>1</v>
      </c>
      <c r="G239">
        <v>1</v>
      </c>
      <c r="H239">
        <v>1</v>
      </c>
      <c r="I239">
        <v>1</v>
      </c>
      <c r="J239">
        <v>0</v>
      </c>
      <c r="K239">
        <v>1</v>
      </c>
      <c r="L239">
        <v>0</v>
      </c>
      <c r="M239">
        <v>0</v>
      </c>
      <c r="N239">
        <v>0</v>
      </c>
      <c r="O239">
        <v>1</v>
      </c>
      <c r="P239">
        <v>0</v>
      </c>
      <c r="Q239">
        <v>0</v>
      </c>
      <c r="R239">
        <v>0</v>
      </c>
      <c r="S239">
        <v>0</v>
      </c>
      <c r="T239">
        <v>0</v>
      </c>
      <c r="U239" t="s">
        <v>219</v>
      </c>
      <c r="V239" t="s">
        <v>219</v>
      </c>
      <c r="W239" t="s">
        <v>219</v>
      </c>
      <c r="X239" t="s">
        <v>219</v>
      </c>
      <c r="Y239" t="s">
        <v>219</v>
      </c>
      <c r="Z239" t="s">
        <v>219</v>
      </c>
      <c r="AA239" t="s">
        <v>219</v>
      </c>
      <c r="AB239">
        <v>0</v>
      </c>
      <c r="AC239">
        <v>1</v>
      </c>
      <c r="AD239">
        <v>1</v>
      </c>
      <c r="AE239">
        <v>1</v>
      </c>
      <c r="AF239">
        <v>0</v>
      </c>
      <c r="AG239">
        <v>1</v>
      </c>
      <c r="AH239">
        <v>1</v>
      </c>
      <c r="AI239">
        <v>1</v>
      </c>
      <c r="AJ239">
        <v>1</v>
      </c>
      <c r="AK239">
        <v>0</v>
      </c>
      <c r="AL239">
        <v>1</v>
      </c>
      <c r="AM239">
        <v>1</v>
      </c>
      <c r="AN239">
        <v>1</v>
      </c>
      <c r="AO239">
        <v>0</v>
      </c>
      <c r="AP239">
        <v>0</v>
      </c>
      <c r="AQ239">
        <v>0</v>
      </c>
      <c r="AR239">
        <v>0</v>
      </c>
      <c r="AS239">
        <v>0</v>
      </c>
      <c r="AT239">
        <v>0</v>
      </c>
      <c r="AU239">
        <v>0</v>
      </c>
      <c r="AV239" t="s">
        <v>219</v>
      </c>
      <c r="AW239" t="s">
        <v>219</v>
      </c>
      <c r="AX239">
        <v>0</v>
      </c>
      <c r="AY239" t="s">
        <v>219</v>
      </c>
      <c r="AZ239" t="s">
        <v>219</v>
      </c>
      <c r="BA239" t="s">
        <v>219</v>
      </c>
      <c r="BB239" t="s">
        <v>219</v>
      </c>
      <c r="BC239" t="s">
        <v>219</v>
      </c>
      <c r="BD239" t="s">
        <v>219</v>
      </c>
      <c r="BE239" t="s">
        <v>219</v>
      </c>
      <c r="BF239" t="s">
        <v>219</v>
      </c>
      <c r="BG239" t="s">
        <v>219</v>
      </c>
      <c r="BH239">
        <v>0</v>
      </c>
      <c r="BI239">
        <v>1</v>
      </c>
      <c r="BJ239">
        <v>0</v>
      </c>
      <c r="BK239">
        <v>0</v>
      </c>
      <c r="BL239">
        <v>1</v>
      </c>
      <c r="BM239">
        <v>0</v>
      </c>
      <c r="BN239" t="s">
        <v>219</v>
      </c>
      <c r="BO239" t="s">
        <v>219</v>
      </c>
      <c r="BP239">
        <v>0</v>
      </c>
      <c r="BQ239">
        <v>1</v>
      </c>
      <c r="BR239">
        <v>1</v>
      </c>
      <c r="BS239">
        <v>0</v>
      </c>
      <c r="BT239">
        <v>1</v>
      </c>
      <c r="BU239">
        <v>1</v>
      </c>
      <c r="BV239">
        <v>0</v>
      </c>
      <c r="BW239">
        <v>1</v>
      </c>
      <c r="BX239">
        <v>0</v>
      </c>
      <c r="BY239">
        <v>0</v>
      </c>
      <c r="BZ239">
        <v>0</v>
      </c>
      <c r="CA239">
        <v>0</v>
      </c>
      <c r="CB239">
        <v>0</v>
      </c>
      <c r="CC239">
        <v>0</v>
      </c>
      <c r="CD239">
        <v>0</v>
      </c>
      <c r="CE239">
        <v>0</v>
      </c>
      <c r="CF239">
        <v>0</v>
      </c>
      <c r="CG239">
        <v>1</v>
      </c>
      <c r="CH239">
        <v>0</v>
      </c>
      <c r="CI239">
        <v>1</v>
      </c>
      <c r="CJ239" t="s">
        <v>219</v>
      </c>
      <c r="CK239" t="s">
        <v>219</v>
      </c>
      <c r="CL239" t="s">
        <v>219</v>
      </c>
      <c r="CM239" t="s">
        <v>219</v>
      </c>
      <c r="CN239" t="s">
        <v>219</v>
      </c>
      <c r="CO239" t="s">
        <v>219</v>
      </c>
      <c r="CP239" t="s">
        <v>219</v>
      </c>
      <c r="CQ239" t="s">
        <v>219</v>
      </c>
      <c r="CR239" t="s">
        <v>219</v>
      </c>
      <c r="CS239" t="s">
        <v>219</v>
      </c>
      <c r="CT239" t="s">
        <v>219</v>
      </c>
      <c r="CU239" t="s">
        <v>219</v>
      </c>
      <c r="CV239" t="s">
        <v>219</v>
      </c>
      <c r="CW239" t="s">
        <v>219</v>
      </c>
      <c r="CX239" t="s">
        <v>219</v>
      </c>
      <c r="CY239">
        <v>0</v>
      </c>
      <c r="CZ239">
        <v>1</v>
      </c>
      <c r="DA239">
        <v>1</v>
      </c>
      <c r="DB239">
        <v>1</v>
      </c>
      <c r="DC239">
        <v>0</v>
      </c>
      <c r="DD239" t="s">
        <v>219</v>
      </c>
      <c r="DE239" t="s">
        <v>219</v>
      </c>
      <c r="DF239" t="s">
        <v>219</v>
      </c>
      <c r="DG239" t="s">
        <v>219</v>
      </c>
      <c r="DH239">
        <v>0</v>
      </c>
      <c r="DI239">
        <v>1</v>
      </c>
      <c r="DJ239">
        <v>0</v>
      </c>
      <c r="DK239">
        <v>1</v>
      </c>
      <c r="DL239">
        <v>1</v>
      </c>
      <c r="DM239">
        <v>0</v>
      </c>
      <c r="DN239">
        <v>0</v>
      </c>
      <c r="DO239">
        <v>1</v>
      </c>
      <c r="DP239">
        <v>0</v>
      </c>
      <c r="DQ239">
        <v>0</v>
      </c>
      <c r="DR239">
        <v>0</v>
      </c>
      <c r="DS239">
        <v>0</v>
      </c>
      <c r="DT239">
        <v>0</v>
      </c>
      <c r="DU239" t="s">
        <v>219</v>
      </c>
      <c r="DV239" t="s">
        <v>219</v>
      </c>
      <c r="DW239" t="s">
        <v>219</v>
      </c>
      <c r="DX239" t="s">
        <v>219</v>
      </c>
      <c r="DY239" t="s">
        <v>219</v>
      </c>
      <c r="DZ239" t="s">
        <v>219</v>
      </c>
      <c r="EA239" t="s">
        <v>219</v>
      </c>
      <c r="EB239" t="s">
        <v>219</v>
      </c>
      <c r="EC239" t="s">
        <v>219</v>
      </c>
      <c r="ED239">
        <v>1</v>
      </c>
      <c r="EE239">
        <v>0</v>
      </c>
      <c r="EF239">
        <v>1</v>
      </c>
      <c r="EG239">
        <v>1</v>
      </c>
      <c r="EH239">
        <v>0</v>
      </c>
      <c r="EI239">
        <v>1</v>
      </c>
      <c r="EJ239">
        <v>0</v>
      </c>
      <c r="EK239" t="s">
        <v>219</v>
      </c>
      <c r="EL239" t="s">
        <v>219</v>
      </c>
      <c r="EM239" t="s">
        <v>219</v>
      </c>
      <c r="EN239" t="s">
        <v>219</v>
      </c>
      <c r="EO239" t="s">
        <v>219</v>
      </c>
      <c r="EP239">
        <v>0</v>
      </c>
      <c r="EQ239" t="s">
        <v>219</v>
      </c>
      <c r="ER239" t="s">
        <v>219</v>
      </c>
      <c r="ES239" t="s">
        <v>219</v>
      </c>
      <c r="ET239" t="s">
        <v>219</v>
      </c>
      <c r="EU239" t="s">
        <v>219</v>
      </c>
      <c r="EV239">
        <v>0</v>
      </c>
      <c r="EW239" t="s">
        <v>219</v>
      </c>
      <c r="EX239" t="s">
        <v>219</v>
      </c>
      <c r="EY239" t="s">
        <v>219</v>
      </c>
      <c r="EZ239" t="s">
        <v>219</v>
      </c>
      <c r="FA239" t="s">
        <v>219</v>
      </c>
      <c r="FB239" t="s">
        <v>219</v>
      </c>
      <c r="FC239">
        <v>1</v>
      </c>
      <c r="FD239">
        <v>0</v>
      </c>
      <c r="FE239">
        <v>1</v>
      </c>
      <c r="FF239">
        <v>1</v>
      </c>
      <c r="FG239">
        <v>0</v>
      </c>
      <c r="FH239" t="s">
        <v>219</v>
      </c>
      <c r="FI239" t="s">
        <v>219</v>
      </c>
      <c r="FJ239" t="s">
        <v>219</v>
      </c>
      <c r="FK239" t="s">
        <v>219</v>
      </c>
      <c r="FL239" t="s">
        <v>219</v>
      </c>
      <c r="FM239" t="s">
        <v>219</v>
      </c>
      <c r="FN239">
        <v>0</v>
      </c>
      <c r="FO239">
        <v>0</v>
      </c>
      <c r="FP239" t="s">
        <v>219</v>
      </c>
      <c r="FQ239" t="s">
        <v>219</v>
      </c>
      <c r="FR239" t="s">
        <v>219</v>
      </c>
      <c r="FS239" t="s">
        <v>219</v>
      </c>
      <c r="FT239" t="s">
        <v>219</v>
      </c>
      <c r="FU239" t="s">
        <v>219</v>
      </c>
      <c r="FV239" t="s">
        <v>219</v>
      </c>
      <c r="FW239" t="s">
        <v>219</v>
      </c>
      <c r="FX239" t="s">
        <v>219</v>
      </c>
      <c r="FY239">
        <v>0</v>
      </c>
      <c r="FZ239">
        <v>0</v>
      </c>
      <c r="GA239" t="s">
        <v>219</v>
      </c>
      <c r="GB239" t="s">
        <v>219</v>
      </c>
      <c r="GC239" t="s">
        <v>219</v>
      </c>
      <c r="GD239" t="s">
        <v>219</v>
      </c>
      <c r="GE239" t="s">
        <v>219</v>
      </c>
      <c r="GF239" t="s">
        <v>219</v>
      </c>
      <c r="GG239" t="s">
        <v>219</v>
      </c>
      <c r="GH239" t="s">
        <v>219</v>
      </c>
      <c r="GI239" t="s">
        <v>219</v>
      </c>
      <c r="GJ239" t="s">
        <v>219</v>
      </c>
      <c r="GK239" t="s">
        <v>219</v>
      </c>
      <c r="GL239" t="s">
        <v>219</v>
      </c>
      <c r="GM239" t="s">
        <v>219</v>
      </c>
      <c r="GN239" t="s">
        <v>219</v>
      </c>
      <c r="GO239" t="s">
        <v>219</v>
      </c>
      <c r="GP239" t="s">
        <v>219</v>
      </c>
      <c r="GQ239" t="s">
        <v>219</v>
      </c>
      <c r="GR239" t="s">
        <v>219</v>
      </c>
      <c r="GS239" t="s">
        <v>219</v>
      </c>
      <c r="GT239" t="s">
        <v>219</v>
      </c>
      <c r="GU239" t="s">
        <v>219</v>
      </c>
      <c r="GV239" t="s">
        <v>219</v>
      </c>
      <c r="GW239" t="s">
        <v>219</v>
      </c>
      <c r="GX239" t="s">
        <v>219</v>
      </c>
      <c r="GY239" t="s">
        <v>219</v>
      </c>
      <c r="GZ239" t="s">
        <v>219</v>
      </c>
      <c r="HA239" t="s">
        <v>219</v>
      </c>
      <c r="HB239" t="s">
        <v>219</v>
      </c>
      <c r="HC239" t="s">
        <v>219</v>
      </c>
      <c r="HD239" t="s">
        <v>219</v>
      </c>
      <c r="HE239" t="s">
        <v>219</v>
      </c>
      <c r="HF239" t="s">
        <v>219</v>
      </c>
      <c r="HG239" t="s">
        <v>219</v>
      </c>
      <c r="HH239" t="s">
        <v>219</v>
      </c>
      <c r="HI239" t="s">
        <v>219</v>
      </c>
      <c r="HJ239">
        <v>0</v>
      </c>
    </row>
    <row r="240" spans="1:218">
      <c r="A240" t="s">
        <v>267</v>
      </c>
      <c r="B240" s="1">
        <v>44247</v>
      </c>
      <c r="C240" s="1">
        <v>44386</v>
      </c>
      <c r="D240">
        <v>0</v>
      </c>
      <c r="E240">
        <v>1</v>
      </c>
      <c r="F240">
        <v>1</v>
      </c>
      <c r="G240">
        <v>1</v>
      </c>
      <c r="H240">
        <v>1</v>
      </c>
      <c r="I240">
        <v>1</v>
      </c>
      <c r="J240">
        <v>0</v>
      </c>
      <c r="K240">
        <v>1</v>
      </c>
      <c r="L240">
        <v>0</v>
      </c>
      <c r="M240">
        <v>0</v>
      </c>
      <c r="N240">
        <v>0</v>
      </c>
      <c r="O240">
        <v>1</v>
      </c>
      <c r="P240">
        <v>0</v>
      </c>
      <c r="Q240">
        <v>0</v>
      </c>
      <c r="R240">
        <v>0</v>
      </c>
      <c r="S240">
        <v>0</v>
      </c>
      <c r="T240">
        <v>0</v>
      </c>
      <c r="U240" t="s">
        <v>219</v>
      </c>
      <c r="V240" t="s">
        <v>219</v>
      </c>
      <c r="W240" t="s">
        <v>219</v>
      </c>
      <c r="X240" t="s">
        <v>219</v>
      </c>
      <c r="Y240" t="s">
        <v>219</v>
      </c>
      <c r="Z240" t="s">
        <v>219</v>
      </c>
      <c r="AA240" t="s">
        <v>219</v>
      </c>
      <c r="AB240">
        <v>0</v>
      </c>
      <c r="AC240">
        <v>1</v>
      </c>
      <c r="AD240">
        <v>1</v>
      </c>
      <c r="AE240">
        <v>1</v>
      </c>
      <c r="AF240">
        <v>0</v>
      </c>
      <c r="AG240">
        <v>1</v>
      </c>
      <c r="AH240">
        <v>1</v>
      </c>
      <c r="AI240">
        <v>1</v>
      </c>
      <c r="AJ240">
        <v>1</v>
      </c>
      <c r="AK240">
        <v>0</v>
      </c>
      <c r="AL240">
        <v>1</v>
      </c>
      <c r="AM240">
        <v>1</v>
      </c>
      <c r="AN240">
        <v>1</v>
      </c>
      <c r="AO240">
        <v>0</v>
      </c>
      <c r="AP240">
        <v>0</v>
      </c>
      <c r="AQ240">
        <v>0</v>
      </c>
      <c r="AR240">
        <v>0</v>
      </c>
      <c r="AS240">
        <v>0</v>
      </c>
      <c r="AT240">
        <v>0</v>
      </c>
      <c r="AU240">
        <v>0</v>
      </c>
      <c r="AV240" t="s">
        <v>219</v>
      </c>
      <c r="AW240" t="s">
        <v>219</v>
      </c>
      <c r="AX240">
        <v>0</v>
      </c>
      <c r="AY240" t="s">
        <v>219</v>
      </c>
      <c r="AZ240" t="s">
        <v>219</v>
      </c>
      <c r="BA240" t="s">
        <v>219</v>
      </c>
      <c r="BB240" t="s">
        <v>219</v>
      </c>
      <c r="BC240" t="s">
        <v>219</v>
      </c>
      <c r="BD240" t="s">
        <v>219</v>
      </c>
      <c r="BE240" t="s">
        <v>219</v>
      </c>
      <c r="BF240" t="s">
        <v>219</v>
      </c>
      <c r="BG240" t="s">
        <v>219</v>
      </c>
      <c r="BH240">
        <v>0</v>
      </c>
      <c r="BI240">
        <v>1</v>
      </c>
      <c r="BJ240">
        <v>0</v>
      </c>
      <c r="BK240">
        <v>0</v>
      </c>
      <c r="BL240">
        <v>1</v>
      </c>
      <c r="BM240">
        <v>0</v>
      </c>
      <c r="BN240" t="s">
        <v>219</v>
      </c>
      <c r="BO240" t="s">
        <v>219</v>
      </c>
      <c r="BP240">
        <v>0</v>
      </c>
      <c r="BQ240">
        <v>1</v>
      </c>
      <c r="BR240">
        <v>1</v>
      </c>
      <c r="BS240">
        <v>0</v>
      </c>
      <c r="BT240">
        <v>1</v>
      </c>
      <c r="BU240">
        <v>1</v>
      </c>
      <c r="BV240">
        <v>0</v>
      </c>
      <c r="BW240">
        <v>1</v>
      </c>
      <c r="BX240">
        <v>0</v>
      </c>
      <c r="BY240">
        <v>0</v>
      </c>
      <c r="BZ240">
        <v>0</v>
      </c>
      <c r="CA240">
        <v>0</v>
      </c>
      <c r="CB240">
        <v>0</v>
      </c>
      <c r="CC240">
        <v>0</v>
      </c>
      <c r="CD240">
        <v>0</v>
      </c>
      <c r="CE240">
        <v>0</v>
      </c>
      <c r="CF240">
        <v>0</v>
      </c>
      <c r="CG240">
        <v>1</v>
      </c>
      <c r="CH240">
        <v>0</v>
      </c>
      <c r="CI240">
        <v>1</v>
      </c>
      <c r="CJ240" t="s">
        <v>219</v>
      </c>
      <c r="CK240" t="s">
        <v>219</v>
      </c>
      <c r="CL240" t="s">
        <v>219</v>
      </c>
      <c r="CM240" t="s">
        <v>219</v>
      </c>
      <c r="CN240" t="s">
        <v>219</v>
      </c>
      <c r="CO240" t="s">
        <v>219</v>
      </c>
      <c r="CP240" t="s">
        <v>219</v>
      </c>
      <c r="CQ240" t="s">
        <v>219</v>
      </c>
      <c r="CR240" t="s">
        <v>219</v>
      </c>
      <c r="CS240" t="s">
        <v>219</v>
      </c>
      <c r="CT240" t="s">
        <v>219</v>
      </c>
      <c r="CU240" t="s">
        <v>219</v>
      </c>
      <c r="CV240" t="s">
        <v>219</v>
      </c>
      <c r="CW240" t="s">
        <v>219</v>
      </c>
      <c r="CX240" t="s">
        <v>219</v>
      </c>
      <c r="CY240">
        <v>0</v>
      </c>
      <c r="CZ240">
        <v>1</v>
      </c>
      <c r="DA240">
        <v>1</v>
      </c>
      <c r="DB240">
        <v>1</v>
      </c>
      <c r="DC240">
        <v>0</v>
      </c>
      <c r="DD240" t="s">
        <v>219</v>
      </c>
      <c r="DE240" t="s">
        <v>219</v>
      </c>
      <c r="DF240" t="s">
        <v>219</v>
      </c>
      <c r="DG240" t="s">
        <v>219</v>
      </c>
      <c r="DH240">
        <v>0</v>
      </c>
      <c r="DI240">
        <v>1</v>
      </c>
      <c r="DJ240">
        <v>0</v>
      </c>
      <c r="DK240">
        <v>1</v>
      </c>
      <c r="DL240">
        <v>1</v>
      </c>
      <c r="DM240">
        <v>0</v>
      </c>
      <c r="DN240">
        <v>0</v>
      </c>
      <c r="DO240">
        <v>1</v>
      </c>
      <c r="DP240">
        <v>0</v>
      </c>
      <c r="DQ240">
        <v>0</v>
      </c>
      <c r="DR240">
        <v>0</v>
      </c>
      <c r="DS240">
        <v>0</v>
      </c>
      <c r="DT240">
        <v>0</v>
      </c>
      <c r="DU240" t="s">
        <v>219</v>
      </c>
      <c r="DV240" t="s">
        <v>219</v>
      </c>
      <c r="DW240" t="s">
        <v>219</v>
      </c>
      <c r="DX240" t="s">
        <v>219</v>
      </c>
      <c r="DY240" t="s">
        <v>219</v>
      </c>
      <c r="DZ240" t="s">
        <v>219</v>
      </c>
      <c r="EA240" t="s">
        <v>219</v>
      </c>
      <c r="EB240" t="s">
        <v>219</v>
      </c>
      <c r="EC240" t="s">
        <v>219</v>
      </c>
      <c r="ED240">
        <v>1</v>
      </c>
      <c r="EE240">
        <v>0</v>
      </c>
      <c r="EF240">
        <v>1</v>
      </c>
      <c r="EG240">
        <v>1</v>
      </c>
      <c r="EH240">
        <v>0</v>
      </c>
      <c r="EI240">
        <v>1</v>
      </c>
      <c r="EJ240">
        <v>0</v>
      </c>
      <c r="EK240" t="s">
        <v>219</v>
      </c>
      <c r="EL240" t="s">
        <v>219</v>
      </c>
      <c r="EM240" t="s">
        <v>219</v>
      </c>
      <c r="EN240" t="s">
        <v>219</v>
      </c>
      <c r="EO240" t="s">
        <v>219</v>
      </c>
      <c r="EP240">
        <v>0</v>
      </c>
      <c r="EQ240" t="s">
        <v>219</v>
      </c>
      <c r="ER240" t="s">
        <v>219</v>
      </c>
      <c r="ES240" t="s">
        <v>219</v>
      </c>
      <c r="ET240" t="s">
        <v>219</v>
      </c>
      <c r="EU240" t="s">
        <v>219</v>
      </c>
      <c r="EV240">
        <v>0</v>
      </c>
      <c r="EW240" t="s">
        <v>219</v>
      </c>
      <c r="EX240" t="s">
        <v>219</v>
      </c>
      <c r="EY240" t="s">
        <v>219</v>
      </c>
      <c r="EZ240" t="s">
        <v>219</v>
      </c>
      <c r="FA240" t="s">
        <v>219</v>
      </c>
      <c r="FB240" t="s">
        <v>219</v>
      </c>
      <c r="FC240">
        <v>1</v>
      </c>
      <c r="FD240">
        <v>0</v>
      </c>
      <c r="FE240">
        <v>1</v>
      </c>
      <c r="FF240">
        <v>1</v>
      </c>
      <c r="FG240">
        <v>0</v>
      </c>
      <c r="FH240" t="s">
        <v>219</v>
      </c>
      <c r="FI240" t="s">
        <v>219</v>
      </c>
      <c r="FJ240" t="s">
        <v>219</v>
      </c>
      <c r="FK240" t="s">
        <v>219</v>
      </c>
      <c r="FL240" t="s">
        <v>219</v>
      </c>
      <c r="FM240" t="s">
        <v>219</v>
      </c>
      <c r="FN240">
        <v>0</v>
      </c>
      <c r="FO240">
        <v>0</v>
      </c>
      <c r="FP240" t="s">
        <v>219</v>
      </c>
      <c r="FQ240" t="s">
        <v>219</v>
      </c>
      <c r="FR240" t="s">
        <v>219</v>
      </c>
      <c r="FS240" t="s">
        <v>219</v>
      </c>
      <c r="FT240" t="s">
        <v>219</v>
      </c>
      <c r="FU240" t="s">
        <v>219</v>
      </c>
      <c r="FV240" t="s">
        <v>219</v>
      </c>
      <c r="FW240" t="s">
        <v>219</v>
      </c>
      <c r="FX240" t="s">
        <v>219</v>
      </c>
      <c r="FY240">
        <v>0</v>
      </c>
      <c r="FZ240">
        <v>0</v>
      </c>
      <c r="GA240" t="s">
        <v>219</v>
      </c>
      <c r="GB240" t="s">
        <v>219</v>
      </c>
      <c r="GC240" t="s">
        <v>219</v>
      </c>
      <c r="GD240" t="s">
        <v>219</v>
      </c>
      <c r="GE240" t="s">
        <v>219</v>
      </c>
      <c r="GF240" t="s">
        <v>219</v>
      </c>
      <c r="GG240" t="s">
        <v>219</v>
      </c>
      <c r="GH240" t="s">
        <v>219</v>
      </c>
      <c r="GI240" t="s">
        <v>219</v>
      </c>
      <c r="GJ240" t="s">
        <v>219</v>
      </c>
      <c r="GK240" t="s">
        <v>219</v>
      </c>
      <c r="GL240" t="s">
        <v>219</v>
      </c>
      <c r="GM240" t="s">
        <v>219</v>
      </c>
      <c r="GN240" t="s">
        <v>219</v>
      </c>
      <c r="GO240" t="s">
        <v>219</v>
      </c>
      <c r="GP240" t="s">
        <v>219</v>
      </c>
      <c r="GQ240" t="s">
        <v>219</v>
      </c>
      <c r="GR240" t="s">
        <v>219</v>
      </c>
      <c r="GS240" t="s">
        <v>219</v>
      </c>
      <c r="GT240" t="s">
        <v>219</v>
      </c>
      <c r="GU240" t="s">
        <v>219</v>
      </c>
      <c r="GV240" t="s">
        <v>219</v>
      </c>
      <c r="GW240" t="s">
        <v>219</v>
      </c>
      <c r="GX240" t="s">
        <v>219</v>
      </c>
      <c r="GY240" t="s">
        <v>219</v>
      </c>
      <c r="GZ240" t="s">
        <v>219</v>
      </c>
      <c r="HA240" t="s">
        <v>219</v>
      </c>
      <c r="HB240" t="s">
        <v>219</v>
      </c>
      <c r="HC240" t="s">
        <v>219</v>
      </c>
      <c r="HD240" t="s">
        <v>219</v>
      </c>
      <c r="HE240" t="s">
        <v>219</v>
      </c>
      <c r="HF240" t="s">
        <v>219</v>
      </c>
      <c r="HG240" t="s">
        <v>219</v>
      </c>
      <c r="HH240" t="s">
        <v>219</v>
      </c>
      <c r="HI240" t="s">
        <v>219</v>
      </c>
      <c r="HJ240">
        <v>0</v>
      </c>
    </row>
    <row r="241" spans="1:218">
      <c r="A241" t="s">
        <v>267</v>
      </c>
      <c r="B241" s="1">
        <v>44387</v>
      </c>
      <c r="C241" s="1">
        <v>44660</v>
      </c>
      <c r="D241">
        <v>0</v>
      </c>
      <c r="E241">
        <v>1</v>
      </c>
      <c r="F241">
        <v>1</v>
      </c>
      <c r="G241">
        <v>1</v>
      </c>
      <c r="H241">
        <v>1</v>
      </c>
      <c r="I241">
        <v>1</v>
      </c>
      <c r="J241">
        <v>0</v>
      </c>
      <c r="K241">
        <v>1</v>
      </c>
      <c r="L241">
        <v>0</v>
      </c>
      <c r="M241">
        <v>0</v>
      </c>
      <c r="N241">
        <v>0</v>
      </c>
      <c r="O241">
        <v>1</v>
      </c>
      <c r="P241">
        <v>0</v>
      </c>
      <c r="Q241">
        <v>0</v>
      </c>
      <c r="R241">
        <v>0</v>
      </c>
      <c r="S241">
        <v>0</v>
      </c>
      <c r="T241">
        <v>0</v>
      </c>
      <c r="U241" t="s">
        <v>219</v>
      </c>
      <c r="V241" t="s">
        <v>219</v>
      </c>
      <c r="W241" t="s">
        <v>219</v>
      </c>
      <c r="X241" t="s">
        <v>219</v>
      </c>
      <c r="Y241" t="s">
        <v>219</v>
      </c>
      <c r="Z241" t="s">
        <v>219</v>
      </c>
      <c r="AA241" t="s">
        <v>219</v>
      </c>
      <c r="AB241">
        <v>0</v>
      </c>
      <c r="AC241">
        <v>1</v>
      </c>
      <c r="AD241">
        <v>1</v>
      </c>
      <c r="AE241">
        <v>1</v>
      </c>
      <c r="AF241">
        <v>0</v>
      </c>
      <c r="AG241">
        <v>1</v>
      </c>
      <c r="AH241">
        <v>1</v>
      </c>
      <c r="AI241">
        <v>1</v>
      </c>
      <c r="AJ241">
        <v>1</v>
      </c>
      <c r="AK241">
        <v>0</v>
      </c>
      <c r="AL241">
        <v>1</v>
      </c>
      <c r="AM241">
        <v>1</v>
      </c>
      <c r="AN241">
        <v>1</v>
      </c>
      <c r="AO241">
        <v>0</v>
      </c>
      <c r="AP241">
        <v>0</v>
      </c>
      <c r="AQ241">
        <v>0</v>
      </c>
      <c r="AR241">
        <v>0</v>
      </c>
      <c r="AS241">
        <v>0</v>
      </c>
      <c r="AT241">
        <v>0</v>
      </c>
      <c r="AU241">
        <v>0</v>
      </c>
      <c r="AV241" t="s">
        <v>219</v>
      </c>
      <c r="AW241" t="s">
        <v>219</v>
      </c>
      <c r="AX241">
        <v>0</v>
      </c>
      <c r="AY241" t="s">
        <v>219</v>
      </c>
      <c r="AZ241" t="s">
        <v>219</v>
      </c>
      <c r="BA241" t="s">
        <v>219</v>
      </c>
      <c r="BB241" t="s">
        <v>219</v>
      </c>
      <c r="BC241" t="s">
        <v>219</v>
      </c>
      <c r="BD241" t="s">
        <v>219</v>
      </c>
      <c r="BE241" t="s">
        <v>219</v>
      </c>
      <c r="BF241" t="s">
        <v>219</v>
      </c>
      <c r="BG241" t="s">
        <v>219</v>
      </c>
      <c r="BH241">
        <v>0</v>
      </c>
      <c r="BI241">
        <v>1</v>
      </c>
      <c r="BJ241">
        <v>0</v>
      </c>
      <c r="BK241">
        <v>0</v>
      </c>
      <c r="BL241">
        <v>1</v>
      </c>
      <c r="BM241">
        <v>0</v>
      </c>
      <c r="BN241" t="s">
        <v>219</v>
      </c>
      <c r="BO241" t="s">
        <v>219</v>
      </c>
      <c r="BP241">
        <v>0</v>
      </c>
      <c r="BQ241">
        <v>1</v>
      </c>
      <c r="BR241">
        <v>1</v>
      </c>
      <c r="BS241">
        <v>0</v>
      </c>
      <c r="BT241">
        <v>1</v>
      </c>
      <c r="BU241">
        <v>1</v>
      </c>
      <c r="BV241">
        <v>0</v>
      </c>
      <c r="BW241">
        <v>1</v>
      </c>
      <c r="BX241">
        <v>0</v>
      </c>
      <c r="BY241">
        <v>0</v>
      </c>
      <c r="BZ241">
        <v>0</v>
      </c>
      <c r="CA241">
        <v>0</v>
      </c>
      <c r="CB241">
        <v>0</v>
      </c>
      <c r="CC241">
        <v>0</v>
      </c>
      <c r="CD241">
        <v>0</v>
      </c>
      <c r="CE241">
        <v>0</v>
      </c>
      <c r="CF241">
        <v>0</v>
      </c>
      <c r="CG241">
        <v>1</v>
      </c>
      <c r="CH241">
        <v>0</v>
      </c>
      <c r="CI241">
        <v>1</v>
      </c>
      <c r="CJ241" t="s">
        <v>219</v>
      </c>
      <c r="CK241" t="s">
        <v>219</v>
      </c>
      <c r="CL241" t="s">
        <v>219</v>
      </c>
      <c r="CM241" t="s">
        <v>219</v>
      </c>
      <c r="CN241" t="s">
        <v>219</v>
      </c>
      <c r="CO241" t="s">
        <v>219</v>
      </c>
      <c r="CP241" t="s">
        <v>219</v>
      </c>
      <c r="CQ241" t="s">
        <v>219</v>
      </c>
      <c r="CR241" t="s">
        <v>219</v>
      </c>
      <c r="CS241" t="s">
        <v>219</v>
      </c>
      <c r="CT241" t="s">
        <v>219</v>
      </c>
      <c r="CU241" t="s">
        <v>219</v>
      </c>
      <c r="CV241" t="s">
        <v>219</v>
      </c>
      <c r="CW241" t="s">
        <v>219</v>
      </c>
      <c r="CX241" t="s">
        <v>219</v>
      </c>
      <c r="CY241">
        <v>0</v>
      </c>
      <c r="CZ241">
        <v>1</v>
      </c>
      <c r="DA241">
        <v>1</v>
      </c>
      <c r="DB241">
        <v>1</v>
      </c>
      <c r="DC241">
        <v>0</v>
      </c>
      <c r="DD241" t="s">
        <v>219</v>
      </c>
      <c r="DE241" t="s">
        <v>219</v>
      </c>
      <c r="DF241" t="s">
        <v>219</v>
      </c>
      <c r="DG241" t="s">
        <v>219</v>
      </c>
      <c r="DH241">
        <v>0</v>
      </c>
      <c r="DI241">
        <v>1</v>
      </c>
      <c r="DJ241">
        <v>0</v>
      </c>
      <c r="DK241">
        <v>1</v>
      </c>
      <c r="DL241">
        <v>1</v>
      </c>
      <c r="DM241">
        <v>0</v>
      </c>
      <c r="DN241">
        <v>0</v>
      </c>
      <c r="DO241">
        <v>1</v>
      </c>
      <c r="DP241">
        <v>0</v>
      </c>
      <c r="DQ241">
        <v>0</v>
      </c>
      <c r="DR241">
        <v>0</v>
      </c>
      <c r="DS241">
        <v>0</v>
      </c>
      <c r="DT241">
        <v>0</v>
      </c>
      <c r="DU241" t="s">
        <v>219</v>
      </c>
      <c r="DV241" t="s">
        <v>219</v>
      </c>
      <c r="DW241" t="s">
        <v>219</v>
      </c>
      <c r="DX241" t="s">
        <v>219</v>
      </c>
      <c r="DY241" t="s">
        <v>219</v>
      </c>
      <c r="DZ241" t="s">
        <v>219</v>
      </c>
      <c r="EA241" t="s">
        <v>219</v>
      </c>
      <c r="EB241" t="s">
        <v>219</v>
      </c>
      <c r="EC241" t="s">
        <v>219</v>
      </c>
      <c r="ED241">
        <v>1</v>
      </c>
      <c r="EE241">
        <v>0</v>
      </c>
      <c r="EF241">
        <v>1</v>
      </c>
      <c r="EG241">
        <v>1</v>
      </c>
      <c r="EH241">
        <v>0</v>
      </c>
      <c r="EI241">
        <v>1</v>
      </c>
      <c r="EJ241">
        <v>0</v>
      </c>
      <c r="EK241" t="s">
        <v>219</v>
      </c>
      <c r="EL241" t="s">
        <v>219</v>
      </c>
      <c r="EM241" t="s">
        <v>219</v>
      </c>
      <c r="EN241" t="s">
        <v>219</v>
      </c>
      <c r="EO241" t="s">
        <v>219</v>
      </c>
      <c r="EP241">
        <v>0</v>
      </c>
      <c r="EQ241" t="s">
        <v>219</v>
      </c>
      <c r="ER241" t="s">
        <v>219</v>
      </c>
      <c r="ES241" t="s">
        <v>219</v>
      </c>
      <c r="ET241" t="s">
        <v>219</v>
      </c>
      <c r="EU241" t="s">
        <v>219</v>
      </c>
      <c r="EV241">
        <v>0</v>
      </c>
      <c r="EW241" t="s">
        <v>219</v>
      </c>
      <c r="EX241" t="s">
        <v>219</v>
      </c>
      <c r="EY241" t="s">
        <v>219</v>
      </c>
      <c r="EZ241" t="s">
        <v>219</v>
      </c>
      <c r="FA241" t="s">
        <v>219</v>
      </c>
      <c r="FB241" t="s">
        <v>219</v>
      </c>
      <c r="FC241">
        <v>1</v>
      </c>
      <c r="FD241">
        <v>0</v>
      </c>
      <c r="FE241">
        <v>1</v>
      </c>
      <c r="FF241">
        <v>1</v>
      </c>
      <c r="FG241">
        <v>0</v>
      </c>
      <c r="FH241" t="s">
        <v>219</v>
      </c>
      <c r="FI241" t="s">
        <v>219</v>
      </c>
      <c r="FJ241" t="s">
        <v>219</v>
      </c>
      <c r="FK241" t="s">
        <v>219</v>
      </c>
      <c r="FL241" t="s">
        <v>219</v>
      </c>
      <c r="FM241" t="s">
        <v>219</v>
      </c>
      <c r="FN241">
        <v>0</v>
      </c>
      <c r="FO241">
        <v>0</v>
      </c>
      <c r="FP241" t="s">
        <v>219</v>
      </c>
      <c r="FQ241" t="s">
        <v>219</v>
      </c>
      <c r="FR241" t="s">
        <v>219</v>
      </c>
      <c r="FS241" t="s">
        <v>219</v>
      </c>
      <c r="FT241" t="s">
        <v>219</v>
      </c>
      <c r="FU241" t="s">
        <v>219</v>
      </c>
      <c r="FV241" t="s">
        <v>219</v>
      </c>
      <c r="FW241" t="s">
        <v>219</v>
      </c>
      <c r="FX241" t="s">
        <v>219</v>
      </c>
      <c r="FY241">
        <v>0</v>
      </c>
      <c r="FZ241">
        <v>0</v>
      </c>
      <c r="GA241" t="s">
        <v>219</v>
      </c>
      <c r="GB241" t="s">
        <v>219</v>
      </c>
      <c r="GC241" t="s">
        <v>219</v>
      </c>
      <c r="GD241" t="s">
        <v>219</v>
      </c>
      <c r="GE241" t="s">
        <v>219</v>
      </c>
      <c r="GF241" t="s">
        <v>219</v>
      </c>
      <c r="GG241" t="s">
        <v>219</v>
      </c>
      <c r="GH241" t="s">
        <v>219</v>
      </c>
      <c r="GI241" t="s">
        <v>219</v>
      </c>
      <c r="GJ241" t="s">
        <v>219</v>
      </c>
      <c r="GK241" t="s">
        <v>219</v>
      </c>
      <c r="GL241" t="s">
        <v>219</v>
      </c>
      <c r="GM241" t="s">
        <v>219</v>
      </c>
      <c r="GN241" t="s">
        <v>219</v>
      </c>
      <c r="GO241" t="s">
        <v>219</v>
      </c>
      <c r="GP241" t="s">
        <v>219</v>
      </c>
      <c r="GQ241" t="s">
        <v>219</v>
      </c>
      <c r="GR241" t="s">
        <v>219</v>
      </c>
      <c r="GS241" t="s">
        <v>219</v>
      </c>
      <c r="GT241" t="s">
        <v>219</v>
      </c>
      <c r="GU241" t="s">
        <v>219</v>
      </c>
      <c r="GV241" t="s">
        <v>219</v>
      </c>
      <c r="GW241" t="s">
        <v>219</v>
      </c>
      <c r="GX241" t="s">
        <v>219</v>
      </c>
      <c r="GY241" t="s">
        <v>219</v>
      </c>
      <c r="GZ241" t="s">
        <v>219</v>
      </c>
      <c r="HA241" t="s">
        <v>219</v>
      </c>
      <c r="HB241" t="s">
        <v>219</v>
      </c>
      <c r="HC241" t="s">
        <v>219</v>
      </c>
      <c r="HD241" t="s">
        <v>219</v>
      </c>
      <c r="HE241" t="s">
        <v>219</v>
      </c>
      <c r="HF241" t="s">
        <v>219</v>
      </c>
      <c r="HG241" t="s">
        <v>219</v>
      </c>
      <c r="HH241" t="s">
        <v>219</v>
      </c>
      <c r="HI241" t="s">
        <v>219</v>
      </c>
      <c r="HJ241">
        <v>0</v>
      </c>
    </row>
    <row r="242" spans="1:218">
      <c r="A242" t="s">
        <v>267</v>
      </c>
      <c r="B242" s="1">
        <v>44661</v>
      </c>
      <c r="C242" s="1">
        <v>44866</v>
      </c>
      <c r="D242">
        <v>0</v>
      </c>
      <c r="E242">
        <v>1</v>
      </c>
      <c r="F242">
        <v>1</v>
      </c>
      <c r="G242">
        <v>1</v>
      </c>
      <c r="H242">
        <v>1</v>
      </c>
      <c r="I242">
        <v>1</v>
      </c>
      <c r="J242">
        <v>0</v>
      </c>
      <c r="K242">
        <v>1</v>
      </c>
      <c r="L242">
        <v>0</v>
      </c>
      <c r="M242">
        <v>0</v>
      </c>
      <c r="N242">
        <v>0</v>
      </c>
      <c r="O242">
        <v>1</v>
      </c>
      <c r="P242">
        <v>0</v>
      </c>
      <c r="Q242">
        <v>0</v>
      </c>
      <c r="R242">
        <v>0</v>
      </c>
      <c r="S242">
        <v>0</v>
      </c>
      <c r="T242">
        <v>0</v>
      </c>
      <c r="U242" t="s">
        <v>219</v>
      </c>
      <c r="V242" t="s">
        <v>219</v>
      </c>
      <c r="W242" t="s">
        <v>219</v>
      </c>
      <c r="X242" t="s">
        <v>219</v>
      </c>
      <c r="Y242" t="s">
        <v>219</v>
      </c>
      <c r="Z242" t="s">
        <v>219</v>
      </c>
      <c r="AA242" t="s">
        <v>219</v>
      </c>
      <c r="AB242">
        <v>0</v>
      </c>
      <c r="AC242">
        <v>1</v>
      </c>
      <c r="AD242">
        <v>1</v>
      </c>
      <c r="AE242">
        <v>1</v>
      </c>
      <c r="AF242">
        <v>0</v>
      </c>
      <c r="AG242">
        <v>1</v>
      </c>
      <c r="AH242">
        <v>1</v>
      </c>
      <c r="AI242">
        <v>1</v>
      </c>
      <c r="AJ242">
        <v>1</v>
      </c>
      <c r="AK242">
        <v>0</v>
      </c>
      <c r="AL242">
        <v>1</v>
      </c>
      <c r="AM242">
        <v>1</v>
      </c>
      <c r="AN242">
        <v>1</v>
      </c>
      <c r="AO242">
        <v>0</v>
      </c>
      <c r="AP242">
        <v>0</v>
      </c>
      <c r="AQ242">
        <v>0</v>
      </c>
      <c r="AR242">
        <v>0</v>
      </c>
      <c r="AS242">
        <v>0</v>
      </c>
      <c r="AT242">
        <v>0</v>
      </c>
      <c r="AU242">
        <v>0</v>
      </c>
      <c r="AV242" t="s">
        <v>219</v>
      </c>
      <c r="AW242" t="s">
        <v>219</v>
      </c>
      <c r="AX242">
        <v>0</v>
      </c>
      <c r="AY242" t="s">
        <v>219</v>
      </c>
      <c r="AZ242" t="s">
        <v>219</v>
      </c>
      <c r="BA242" t="s">
        <v>219</v>
      </c>
      <c r="BB242" t="s">
        <v>219</v>
      </c>
      <c r="BC242" t="s">
        <v>219</v>
      </c>
      <c r="BD242" t="s">
        <v>219</v>
      </c>
      <c r="BE242" t="s">
        <v>219</v>
      </c>
      <c r="BF242" t="s">
        <v>219</v>
      </c>
      <c r="BG242" t="s">
        <v>219</v>
      </c>
      <c r="BH242">
        <v>0</v>
      </c>
      <c r="BI242">
        <v>1</v>
      </c>
      <c r="BJ242">
        <v>0</v>
      </c>
      <c r="BK242">
        <v>0</v>
      </c>
      <c r="BL242">
        <v>1</v>
      </c>
      <c r="BM242">
        <v>0</v>
      </c>
      <c r="BN242" t="s">
        <v>219</v>
      </c>
      <c r="BO242" t="s">
        <v>219</v>
      </c>
      <c r="BP242">
        <v>0</v>
      </c>
      <c r="BQ242">
        <v>1</v>
      </c>
      <c r="BR242">
        <v>1</v>
      </c>
      <c r="BS242">
        <v>0</v>
      </c>
      <c r="BT242">
        <v>1</v>
      </c>
      <c r="BU242">
        <v>1</v>
      </c>
      <c r="BV242">
        <v>0</v>
      </c>
      <c r="BW242">
        <v>1</v>
      </c>
      <c r="BX242">
        <v>0</v>
      </c>
      <c r="BY242">
        <v>0</v>
      </c>
      <c r="BZ242">
        <v>0</v>
      </c>
      <c r="CA242">
        <v>0</v>
      </c>
      <c r="CB242">
        <v>0</v>
      </c>
      <c r="CC242">
        <v>0</v>
      </c>
      <c r="CD242">
        <v>0</v>
      </c>
      <c r="CE242">
        <v>0</v>
      </c>
      <c r="CF242">
        <v>0</v>
      </c>
      <c r="CG242">
        <v>1</v>
      </c>
      <c r="CH242">
        <v>0</v>
      </c>
      <c r="CI242">
        <v>1</v>
      </c>
      <c r="CJ242" t="s">
        <v>219</v>
      </c>
      <c r="CK242" t="s">
        <v>219</v>
      </c>
      <c r="CL242" t="s">
        <v>219</v>
      </c>
      <c r="CM242" t="s">
        <v>219</v>
      </c>
      <c r="CN242" t="s">
        <v>219</v>
      </c>
      <c r="CO242" t="s">
        <v>219</v>
      </c>
      <c r="CP242" t="s">
        <v>219</v>
      </c>
      <c r="CQ242" t="s">
        <v>219</v>
      </c>
      <c r="CR242" t="s">
        <v>219</v>
      </c>
      <c r="CS242" t="s">
        <v>219</v>
      </c>
      <c r="CT242" t="s">
        <v>219</v>
      </c>
      <c r="CU242" t="s">
        <v>219</v>
      </c>
      <c r="CV242" t="s">
        <v>219</v>
      </c>
      <c r="CW242" t="s">
        <v>219</v>
      </c>
      <c r="CX242" t="s">
        <v>219</v>
      </c>
      <c r="CY242">
        <v>0</v>
      </c>
      <c r="CZ242">
        <v>1</v>
      </c>
      <c r="DA242">
        <v>1</v>
      </c>
      <c r="DB242">
        <v>1</v>
      </c>
      <c r="DC242">
        <v>0</v>
      </c>
      <c r="DD242" t="s">
        <v>219</v>
      </c>
      <c r="DE242" t="s">
        <v>219</v>
      </c>
      <c r="DF242" t="s">
        <v>219</v>
      </c>
      <c r="DG242" t="s">
        <v>219</v>
      </c>
      <c r="DH242">
        <v>0</v>
      </c>
      <c r="DI242">
        <v>1</v>
      </c>
      <c r="DJ242">
        <v>0</v>
      </c>
      <c r="DK242">
        <v>1</v>
      </c>
      <c r="DL242">
        <v>1</v>
      </c>
      <c r="DM242">
        <v>0</v>
      </c>
      <c r="DN242">
        <v>0</v>
      </c>
      <c r="DO242">
        <v>1</v>
      </c>
      <c r="DP242">
        <v>0</v>
      </c>
      <c r="DQ242">
        <v>0</v>
      </c>
      <c r="DR242">
        <v>0</v>
      </c>
      <c r="DS242">
        <v>0</v>
      </c>
      <c r="DT242">
        <v>0</v>
      </c>
      <c r="DU242" t="s">
        <v>219</v>
      </c>
      <c r="DV242" t="s">
        <v>219</v>
      </c>
      <c r="DW242" t="s">
        <v>219</v>
      </c>
      <c r="DX242" t="s">
        <v>219</v>
      </c>
      <c r="DY242" t="s">
        <v>219</v>
      </c>
      <c r="DZ242" t="s">
        <v>219</v>
      </c>
      <c r="EA242" t="s">
        <v>219</v>
      </c>
      <c r="EB242" t="s">
        <v>219</v>
      </c>
      <c r="EC242" t="s">
        <v>219</v>
      </c>
      <c r="ED242">
        <v>1</v>
      </c>
      <c r="EE242">
        <v>0</v>
      </c>
      <c r="EF242">
        <v>1</v>
      </c>
      <c r="EG242">
        <v>1</v>
      </c>
      <c r="EH242">
        <v>0</v>
      </c>
      <c r="EI242">
        <v>1</v>
      </c>
      <c r="EJ242">
        <v>0</v>
      </c>
      <c r="EK242" t="s">
        <v>219</v>
      </c>
      <c r="EL242" t="s">
        <v>219</v>
      </c>
      <c r="EM242" t="s">
        <v>219</v>
      </c>
      <c r="EN242" t="s">
        <v>219</v>
      </c>
      <c r="EO242" t="s">
        <v>219</v>
      </c>
      <c r="EP242">
        <v>0</v>
      </c>
      <c r="EQ242" t="s">
        <v>219</v>
      </c>
      <c r="ER242" t="s">
        <v>219</v>
      </c>
      <c r="ES242" t="s">
        <v>219</v>
      </c>
      <c r="ET242" t="s">
        <v>219</v>
      </c>
      <c r="EU242" t="s">
        <v>219</v>
      </c>
      <c r="EV242">
        <v>0</v>
      </c>
      <c r="EW242" t="s">
        <v>219</v>
      </c>
      <c r="EX242" t="s">
        <v>219</v>
      </c>
      <c r="EY242" t="s">
        <v>219</v>
      </c>
      <c r="EZ242" t="s">
        <v>219</v>
      </c>
      <c r="FA242" t="s">
        <v>219</v>
      </c>
      <c r="FB242" t="s">
        <v>219</v>
      </c>
      <c r="FC242">
        <v>1</v>
      </c>
      <c r="FD242">
        <v>0</v>
      </c>
      <c r="FE242">
        <v>1</v>
      </c>
      <c r="FF242">
        <v>1</v>
      </c>
      <c r="FG242">
        <v>0</v>
      </c>
      <c r="FH242" t="s">
        <v>219</v>
      </c>
      <c r="FI242" t="s">
        <v>219</v>
      </c>
      <c r="FJ242" t="s">
        <v>219</v>
      </c>
      <c r="FK242" t="s">
        <v>219</v>
      </c>
      <c r="FL242" t="s">
        <v>219</v>
      </c>
      <c r="FM242" t="s">
        <v>219</v>
      </c>
      <c r="FN242">
        <v>0</v>
      </c>
      <c r="FO242">
        <v>0</v>
      </c>
      <c r="FP242" t="s">
        <v>219</v>
      </c>
      <c r="FQ242" t="s">
        <v>219</v>
      </c>
      <c r="FR242" t="s">
        <v>219</v>
      </c>
      <c r="FS242" t="s">
        <v>219</v>
      </c>
      <c r="FT242" t="s">
        <v>219</v>
      </c>
      <c r="FU242" t="s">
        <v>219</v>
      </c>
      <c r="FV242" t="s">
        <v>219</v>
      </c>
      <c r="FW242" t="s">
        <v>219</v>
      </c>
      <c r="FX242" t="s">
        <v>219</v>
      </c>
      <c r="FY242">
        <v>0</v>
      </c>
      <c r="FZ242">
        <v>0</v>
      </c>
      <c r="GA242" t="s">
        <v>219</v>
      </c>
      <c r="GB242" t="s">
        <v>219</v>
      </c>
      <c r="GC242" t="s">
        <v>219</v>
      </c>
      <c r="GD242" t="s">
        <v>219</v>
      </c>
      <c r="GE242" t="s">
        <v>219</v>
      </c>
      <c r="GF242" t="s">
        <v>219</v>
      </c>
      <c r="GG242" t="s">
        <v>219</v>
      </c>
      <c r="GH242" t="s">
        <v>219</v>
      </c>
      <c r="GI242" t="s">
        <v>219</v>
      </c>
      <c r="GJ242" t="s">
        <v>219</v>
      </c>
      <c r="GK242" t="s">
        <v>219</v>
      </c>
      <c r="GL242" t="s">
        <v>219</v>
      </c>
      <c r="GM242" t="s">
        <v>219</v>
      </c>
      <c r="GN242" t="s">
        <v>219</v>
      </c>
      <c r="GO242" t="s">
        <v>219</v>
      </c>
      <c r="GP242" t="s">
        <v>219</v>
      </c>
      <c r="GQ242" t="s">
        <v>219</v>
      </c>
      <c r="GR242" t="s">
        <v>219</v>
      </c>
      <c r="GS242" t="s">
        <v>219</v>
      </c>
      <c r="GT242" t="s">
        <v>219</v>
      </c>
      <c r="GU242" t="s">
        <v>219</v>
      </c>
      <c r="GV242" t="s">
        <v>219</v>
      </c>
      <c r="GW242" t="s">
        <v>219</v>
      </c>
      <c r="GX242" t="s">
        <v>219</v>
      </c>
      <c r="GY242" t="s">
        <v>219</v>
      </c>
      <c r="GZ242" t="s">
        <v>219</v>
      </c>
      <c r="HA242" t="s">
        <v>219</v>
      </c>
      <c r="HB242" t="s">
        <v>219</v>
      </c>
      <c r="HC242" t="s">
        <v>219</v>
      </c>
      <c r="HD242" t="s">
        <v>219</v>
      </c>
      <c r="HE242" t="s">
        <v>219</v>
      </c>
      <c r="HF242" t="s">
        <v>219</v>
      </c>
      <c r="HG242" t="s">
        <v>219</v>
      </c>
      <c r="HH242" t="s">
        <v>219</v>
      </c>
      <c r="HI242" t="s">
        <v>219</v>
      </c>
      <c r="HJ242">
        <v>0</v>
      </c>
    </row>
    <row r="243" spans="1:218">
      <c r="A243" t="s">
        <v>268</v>
      </c>
      <c r="B243" s="1">
        <v>43678</v>
      </c>
      <c r="C243" s="1">
        <v>44012</v>
      </c>
      <c r="D243">
        <v>0</v>
      </c>
      <c r="E243">
        <v>1</v>
      </c>
      <c r="F243">
        <v>0</v>
      </c>
      <c r="G243">
        <v>0</v>
      </c>
      <c r="H243">
        <v>0</v>
      </c>
      <c r="I243">
        <v>0</v>
      </c>
      <c r="J243">
        <v>0</v>
      </c>
      <c r="K243">
        <v>0</v>
      </c>
      <c r="L243">
        <v>0</v>
      </c>
      <c r="M243">
        <v>1</v>
      </c>
      <c r="N243">
        <v>0</v>
      </c>
      <c r="O243">
        <v>0</v>
      </c>
      <c r="P243">
        <v>0</v>
      </c>
      <c r="Q243">
        <v>0</v>
      </c>
      <c r="R243">
        <v>0</v>
      </c>
      <c r="S243">
        <v>0</v>
      </c>
      <c r="T243">
        <v>0</v>
      </c>
      <c r="U243" t="s">
        <v>219</v>
      </c>
      <c r="V243" t="s">
        <v>219</v>
      </c>
      <c r="W243" t="s">
        <v>219</v>
      </c>
      <c r="X243" t="s">
        <v>219</v>
      </c>
      <c r="Y243" t="s">
        <v>219</v>
      </c>
      <c r="Z243" t="s">
        <v>219</v>
      </c>
      <c r="AA243" t="s">
        <v>219</v>
      </c>
      <c r="AB243">
        <v>0</v>
      </c>
      <c r="AC243">
        <v>1</v>
      </c>
      <c r="AD243">
        <v>1</v>
      </c>
      <c r="AE243">
        <v>1</v>
      </c>
      <c r="AF243">
        <v>1</v>
      </c>
      <c r="AG243">
        <v>1</v>
      </c>
      <c r="AH243">
        <v>0</v>
      </c>
      <c r="AI243">
        <v>1</v>
      </c>
      <c r="AJ243">
        <v>0</v>
      </c>
      <c r="AK243">
        <v>0</v>
      </c>
      <c r="AL243">
        <v>1</v>
      </c>
      <c r="AM243">
        <v>1</v>
      </c>
      <c r="AN243">
        <v>1</v>
      </c>
      <c r="AO243">
        <v>0</v>
      </c>
      <c r="AP243">
        <v>0</v>
      </c>
      <c r="AQ243">
        <v>1</v>
      </c>
      <c r="AR243">
        <v>0</v>
      </c>
      <c r="AS243">
        <v>0</v>
      </c>
      <c r="AT243">
        <v>0</v>
      </c>
      <c r="AU243">
        <v>0</v>
      </c>
      <c r="AV243" t="s">
        <v>219</v>
      </c>
      <c r="AW243" t="s">
        <v>219</v>
      </c>
      <c r="AX243">
        <v>0</v>
      </c>
      <c r="AY243" t="s">
        <v>219</v>
      </c>
      <c r="AZ243" t="s">
        <v>219</v>
      </c>
      <c r="BA243" t="s">
        <v>219</v>
      </c>
      <c r="BB243" t="s">
        <v>219</v>
      </c>
      <c r="BC243" t="s">
        <v>219</v>
      </c>
      <c r="BD243" t="s">
        <v>219</v>
      </c>
      <c r="BE243" t="s">
        <v>219</v>
      </c>
      <c r="BF243" t="s">
        <v>219</v>
      </c>
      <c r="BG243" t="s">
        <v>219</v>
      </c>
      <c r="BH243">
        <v>0</v>
      </c>
      <c r="BI243">
        <v>0</v>
      </c>
      <c r="BJ243" t="s">
        <v>219</v>
      </c>
      <c r="BK243" t="s">
        <v>219</v>
      </c>
      <c r="BL243" t="s">
        <v>219</v>
      </c>
      <c r="BM243" t="s">
        <v>219</v>
      </c>
      <c r="BN243" t="s">
        <v>219</v>
      </c>
      <c r="BO243" t="s">
        <v>219</v>
      </c>
      <c r="BP243">
        <v>0</v>
      </c>
      <c r="BQ243">
        <v>0</v>
      </c>
      <c r="BR243" t="s">
        <v>219</v>
      </c>
      <c r="BS243" t="s">
        <v>219</v>
      </c>
      <c r="BT243" t="s">
        <v>219</v>
      </c>
      <c r="BU243" t="s">
        <v>219</v>
      </c>
      <c r="BV243" t="s">
        <v>219</v>
      </c>
      <c r="BW243" t="s">
        <v>219</v>
      </c>
      <c r="BX243" t="s">
        <v>219</v>
      </c>
      <c r="BY243" t="s">
        <v>219</v>
      </c>
      <c r="BZ243" t="s">
        <v>219</v>
      </c>
      <c r="CA243" t="s">
        <v>219</v>
      </c>
      <c r="CB243" t="s">
        <v>219</v>
      </c>
      <c r="CC243" t="s">
        <v>219</v>
      </c>
      <c r="CD243" t="s">
        <v>219</v>
      </c>
      <c r="CE243" t="s">
        <v>219</v>
      </c>
      <c r="CF243" t="s">
        <v>219</v>
      </c>
      <c r="CG243" t="s">
        <v>219</v>
      </c>
      <c r="CH243" t="s">
        <v>219</v>
      </c>
      <c r="CI243" t="s">
        <v>219</v>
      </c>
      <c r="CJ243" t="s">
        <v>219</v>
      </c>
      <c r="CK243" t="s">
        <v>219</v>
      </c>
      <c r="CL243" t="s">
        <v>219</v>
      </c>
      <c r="CM243" t="s">
        <v>219</v>
      </c>
      <c r="CN243" t="s">
        <v>219</v>
      </c>
      <c r="CO243" t="s">
        <v>219</v>
      </c>
      <c r="CP243" t="s">
        <v>219</v>
      </c>
      <c r="CQ243" t="s">
        <v>219</v>
      </c>
      <c r="CR243" t="s">
        <v>219</v>
      </c>
      <c r="CS243" t="s">
        <v>219</v>
      </c>
      <c r="CT243" t="s">
        <v>219</v>
      </c>
      <c r="CU243" t="s">
        <v>219</v>
      </c>
      <c r="CV243" t="s">
        <v>219</v>
      </c>
      <c r="CW243" t="s">
        <v>219</v>
      </c>
      <c r="CX243" t="s">
        <v>219</v>
      </c>
      <c r="CY243">
        <v>0</v>
      </c>
      <c r="CZ243">
        <v>0</v>
      </c>
      <c r="DA243" t="s">
        <v>219</v>
      </c>
      <c r="DB243" t="s">
        <v>219</v>
      </c>
      <c r="DC243" t="s">
        <v>219</v>
      </c>
      <c r="DD243" t="s">
        <v>219</v>
      </c>
      <c r="DE243" t="s">
        <v>219</v>
      </c>
      <c r="DF243" t="s">
        <v>219</v>
      </c>
      <c r="DG243" t="s">
        <v>219</v>
      </c>
      <c r="DH243">
        <v>0</v>
      </c>
      <c r="DI243">
        <v>0</v>
      </c>
      <c r="DJ243" t="s">
        <v>219</v>
      </c>
      <c r="DK243" t="s">
        <v>219</v>
      </c>
      <c r="DL243" t="s">
        <v>219</v>
      </c>
      <c r="DM243" t="s">
        <v>219</v>
      </c>
      <c r="DN243" t="s">
        <v>219</v>
      </c>
      <c r="DO243" t="s">
        <v>219</v>
      </c>
      <c r="DP243" t="s">
        <v>219</v>
      </c>
      <c r="DQ243" t="s">
        <v>219</v>
      </c>
      <c r="DR243" t="s">
        <v>219</v>
      </c>
      <c r="DS243">
        <v>0</v>
      </c>
      <c r="DT243">
        <v>0</v>
      </c>
      <c r="DU243" t="s">
        <v>219</v>
      </c>
      <c r="DV243" t="s">
        <v>219</v>
      </c>
      <c r="DW243" t="s">
        <v>219</v>
      </c>
      <c r="DX243" t="s">
        <v>219</v>
      </c>
      <c r="DY243" t="s">
        <v>219</v>
      </c>
      <c r="DZ243" t="s">
        <v>219</v>
      </c>
      <c r="EA243" t="s">
        <v>219</v>
      </c>
      <c r="EB243" t="s">
        <v>219</v>
      </c>
      <c r="EC243" t="s">
        <v>219</v>
      </c>
      <c r="ED243">
        <v>0</v>
      </c>
      <c r="EE243" t="s">
        <v>219</v>
      </c>
      <c r="EF243" t="s">
        <v>219</v>
      </c>
      <c r="EG243" t="s">
        <v>219</v>
      </c>
      <c r="EH243" t="s">
        <v>219</v>
      </c>
      <c r="EI243" t="s">
        <v>219</v>
      </c>
      <c r="EJ243">
        <v>0</v>
      </c>
      <c r="EK243" t="s">
        <v>219</v>
      </c>
      <c r="EL243" t="s">
        <v>219</v>
      </c>
      <c r="EM243" t="s">
        <v>219</v>
      </c>
      <c r="EN243" t="s">
        <v>219</v>
      </c>
      <c r="EO243" t="s">
        <v>219</v>
      </c>
      <c r="EP243">
        <v>1</v>
      </c>
      <c r="EQ243">
        <v>1</v>
      </c>
      <c r="ER243">
        <v>1</v>
      </c>
      <c r="ES243">
        <v>1</v>
      </c>
      <c r="ET243">
        <v>1</v>
      </c>
      <c r="EU243">
        <v>0</v>
      </c>
      <c r="EV243">
        <v>0</v>
      </c>
      <c r="EW243" t="s">
        <v>219</v>
      </c>
      <c r="EX243" t="s">
        <v>219</v>
      </c>
      <c r="EY243" t="s">
        <v>219</v>
      </c>
      <c r="EZ243" t="s">
        <v>219</v>
      </c>
      <c r="FA243" t="s">
        <v>219</v>
      </c>
      <c r="FB243" t="s">
        <v>219</v>
      </c>
      <c r="FC243">
        <v>0</v>
      </c>
      <c r="FD243" t="s">
        <v>219</v>
      </c>
      <c r="FE243" t="s">
        <v>219</v>
      </c>
      <c r="FF243" t="s">
        <v>219</v>
      </c>
      <c r="FG243">
        <v>0</v>
      </c>
      <c r="FH243" t="s">
        <v>219</v>
      </c>
      <c r="FI243" t="s">
        <v>219</v>
      </c>
      <c r="FJ243" t="s">
        <v>219</v>
      </c>
      <c r="FK243" t="s">
        <v>219</v>
      </c>
      <c r="FL243" t="s">
        <v>219</v>
      </c>
      <c r="FM243" t="s">
        <v>219</v>
      </c>
      <c r="FN243">
        <v>0</v>
      </c>
      <c r="FO243">
        <v>0</v>
      </c>
      <c r="FP243" t="s">
        <v>219</v>
      </c>
      <c r="FQ243" t="s">
        <v>219</v>
      </c>
      <c r="FR243" t="s">
        <v>219</v>
      </c>
      <c r="FS243" t="s">
        <v>219</v>
      </c>
      <c r="FT243" t="s">
        <v>219</v>
      </c>
      <c r="FU243" t="s">
        <v>219</v>
      </c>
      <c r="FV243" t="s">
        <v>219</v>
      </c>
      <c r="FW243" t="s">
        <v>219</v>
      </c>
      <c r="FX243" t="s">
        <v>219</v>
      </c>
      <c r="FY243">
        <v>0</v>
      </c>
      <c r="FZ243">
        <v>0</v>
      </c>
      <c r="GA243" t="s">
        <v>219</v>
      </c>
      <c r="GB243" t="s">
        <v>219</v>
      </c>
      <c r="GC243" t="s">
        <v>219</v>
      </c>
      <c r="GD243" t="s">
        <v>219</v>
      </c>
      <c r="GE243" t="s">
        <v>219</v>
      </c>
      <c r="GF243" t="s">
        <v>219</v>
      </c>
      <c r="GG243" t="s">
        <v>219</v>
      </c>
      <c r="GH243" t="s">
        <v>219</v>
      </c>
      <c r="GI243" t="s">
        <v>219</v>
      </c>
      <c r="GJ243" t="s">
        <v>219</v>
      </c>
      <c r="GK243" t="s">
        <v>219</v>
      </c>
      <c r="GL243" t="s">
        <v>219</v>
      </c>
      <c r="GM243" t="s">
        <v>219</v>
      </c>
      <c r="GN243" t="s">
        <v>219</v>
      </c>
      <c r="GO243" t="s">
        <v>219</v>
      </c>
      <c r="GP243" t="s">
        <v>219</v>
      </c>
      <c r="GQ243" t="s">
        <v>219</v>
      </c>
      <c r="GR243" t="s">
        <v>219</v>
      </c>
      <c r="GS243" t="s">
        <v>219</v>
      </c>
      <c r="GT243" t="s">
        <v>219</v>
      </c>
      <c r="GU243" t="s">
        <v>219</v>
      </c>
      <c r="GV243" t="s">
        <v>219</v>
      </c>
      <c r="GW243" t="s">
        <v>219</v>
      </c>
      <c r="GX243" t="s">
        <v>219</v>
      </c>
      <c r="GY243" t="s">
        <v>219</v>
      </c>
      <c r="GZ243" t="s">
        <v>219</v>
      </c>
      <c r="HA243" t="s">
        <v>219</v>
      </c>
      <c r="HB243" t="s">
        <v>219</v>
      </c>
      <c r="HC243" t="s">
        <v>219</v>
      </c>
      <c r="HD243" t="s">
        <v>219</v>
      </c>
      <c r="HE243" t="s">
        <v>219</v>
      </c>
      <c r="HF243" t="s">
        <v>219</v>
      </c>
      <c r="HG243" t="s">
        <v>219</v>
      </c>
      <c r="HH243" t="s">
        <v>219</v>
      </c>
      <c r="HI243" t="s">
        <v>219</v>
      </c>
      <c r="HJ243">
        <v>0</v>
      </c>
    </row>
    <row r="244" spans="1:218">
      <c r="A244" t="s">
        <v>268</v>
      </c>
      <c r="B244" s="1">
        <v>44013</v>
      </c>
      <c r="C244" s="1">
        <v>44866</v>
      </c>
      <c r="D244">
        <v>0</v>
      </c>
      <c r="E244">
        <v>1</v>
      </c>
      <c r="F244">
        <v>0</v>
      </c>
      <c r="G244">
        <v>0</v>
      </c>
      <c r="H244">
        <v>0</v>
      </c>
      <c r="I244">
        <v>0</v>
      </c>
      <c r="J244">
        <v>0</v>
      </c>
      <c r="K244">
        <v>0</v>
      </c>
      <c r="L244">
        <v>0</v>
      </c>
      <c r="M244">
        <v>1</v>
      </c>
      <c r="N244">
        <v>0</v>
      </c>
      <c r="O244">
        <v>0</v>
      </c>
      <c r="P244">
        <v>0</v>
      </c>
      <c r="Q244">
        <v>0</v>
      </c>
      <c r="R244">
        <v>0</v>
      </c>
      <c r="S244">
        <v>0</v>
      </c>
      <c r="T244">
        <v>0</v>
      </c>
      <c r="U244" t="s">
        <v>219</v>
      </c>
      <c r="V244" t="s">
        <v>219</v>
      </c>
      <c r="W244" t="s">
        <v>219</v>
      </c>
      <c r="X244" t="s">
        <v>219</v>
      </c>
      <c r="Y244" t="s">
        <v>219</v>
      </c>
      <c r="Z244" t="s">
        <v>219</v>
      </c>
      <c r="AA244" t="s">
        <v>219</v>
      </c>
      <c r="AB244">
        <v>0</v>
      </c>
      <c r="AC244">
        <v>1</v>
      </c>
      <c r="AD244">
        <v>1</v>
      </c>
      <c r="AE244">
        <v>1</v>
      </c>
      <c r="AF244">
        <v>1</v>
      </c>
      <c r="AG244">
        <v>1</v>
      </c>
      <c r="AH244">
        <v>0</v>
      </c>
      <c r="AI244">
        <v>1</v>
      </c>
      <c r="AJ244">
        <v>0</v>
      </c>
      <c r="AK244">
        <v>0</v>
      </c>
      <c r="AL244">
        <v>1</v>
      </c>
      <c r="AM244">
        <v>1</v>
      </c>
      <c r="AN244">
        <v>1</v>
      </c>
      <c r="AO244">
        <v>0</v>
      </c>
      <c r="AP244">
        <v>0</v>
      </c>
      <c r="AQ244">
        <v>1</v>
      </c>
      <c r="AR244">
        <v>0</v>
      </c>
      <c r="AS244">
        <v>0</v>
      </c>
      <c r="AT244">
        <v>0</v>
      </c>
      <c r="AU244">
        <v>0</v>
      </c>
      <c r="AV244" t="s">
        <v>219</v>
      </c>
      <c r="AW244" t="s">
        <v>219</v>
      </c>
      <c r="AX244">
        <v>0</v>
      </c>
      <c r="AY244" t="s">
        <v>219</v>
      </c>
      <c r="AZ244" t="s">
        <v>219</v>
      </c>
      <c r="BA244" t="s">
        <v>219</v>
      </c>
      <c r="BB244" t="s">
        <v>219</v>
      </c>
      <c r="BC244" t="s">
        <v>219</v>
      </c>
      <c r="BD244" t="s">
        <v>219</v>
      </c>
      <c r="BE244" t="s">
        <v>219</v>
      </c>
      <c r="BF244" t="s">
        <v>219</v>
      </c>
      <c r="BG244" t="s">
        <v>219</v>
      </c>
      <c r="BH244">
        <v>0</v>
      </c>
      <c r="BI244">
        <v>0</v>
      </c>
      <c r="BJ244" t="s">
        <v>219</v>
      </c>
      <c r="BK244" t="s">
        <v>219</v>
      </c>
      <c r="BL244" t="s">
        <v>219</v>
      </c>
      <c r="BM244" t="s">
        <v>219</v>
      </c>
      <c r="BN244" t="s">
        <v>219</v>
      </c>
      <c r="BO244" t="s">
        <v>219</v>
      </c>
      <c r="BP244">
        <v>0</v>
      </c>
      <c r="BQ244">
        <v>0</v>
      </c>
      <c r="BR244" t="s">
        <v>219</v>
      </c>
      <c r="BS244" t="s">
        <v>219</v>
      </c>
      <c r="BT244" t="s">
        <v>219</v>
      </c>
      <c r="BU244" t="s">
        <v>219</v>
      </c>
      <c r="BV244" t="s">
        <v>219</v>
      </c>
      <c r="BW244" t="s">
        <v>219</v>
      </c>
      <c r="BX244" t="s">
        <v>219</v>
      </c>
      <c r="BY244" t="s">
        <v>219</v>
      </c>
      <c r="BZ244" t="s">
        <v>219</v>
      </c>
      <c r="CA244" t="s">
        <v>219</v>
      </c>
      <c r="CB244" t="s">
        <v>219</v>
      </c>
      <c r="CC244" t="s">
        <v>219</v>
      </c>
      <c r="CD244" t="s">
        <v>219</v>
      </c>
      <c r="CE244" t="s">
        <v>219</v>
      </c>
      <c r="CF244" t="s">
        <v>219</v>
      </c>
      <c r="CG244" t="s">
        <v>219</v>
      </c>
      <c r="CH244" t="s">
        <v>219</v>
      </c>
      <c r="CI244" t="s">
        <v>219</v>
      </c>
      <c r="CJ244" t="s">
        <v>219</v>
      </c>
      <c r="CK244" t="s">
        <v>219</v>
      </c>
      <c r="CL244" t="s">
        <v>219</v>
      </c>
      <c r="CM244" t="s">
        <v>219</v>
      </c>
      <c r="CN244" t="s">
        <v>219</v>
      </c>
      <c r="CO244" t="s">
        <v>219</v>
      </c>
      <c r="CP244" t="s">
        <v>219</v>
      </c>
      <c r="CQ244" t="s">
        <v>219</v>
      </c>
      <c r="CR244" t="s">
        <v>219</v>
      </c>
      <c r="CS244" t="s">
        <v>219</v>
      </c>
      <c r="CT244" t="s">
        <v>219</v>
      </c>
      <c r="CU244" t="s">
        <v>219</v>
      </c>
      <c r="CV244" t="s">
        <v>219</v>
      </c>
      <c r="CW244" t="s">
        <v>219</v>
      </c>
      <c r="CX244" t="s">
        <v>219</v>
      </c>
      <c r="CY244">
        <v>0</v>
      </c>
      <c r="CZ244">
        <v>0</v>
      </c>
      <c r="DA244" t="s">
        <v>219</v>
      </c>
      <c r="DB244" t="s">
        <v>219</v>
      </c>
      <c r="DC244" t="s">
        <v>219</v>
      </c>
      <c r="DD244" t="s">
        <v>219</v>
      </c>
      <c r="DE244" t="s">
        <v>219</v>
      </c>
      <c r="DF244" t="s">
        <v>219</v>
      </c>
      <c r="DG244" t="s">
        <v>219</v>
      </c>
      <c r="DH244">
        <v>0</v>
      </c>
      <c r="DI244">
        <v>0</v>
      </c>
      <c r="DJ244" t="s">
        <v>219</v>
      </c>
      <c r="DK244" t="s">
        <v>219</v>
      </c>
      <c r="DL244" t="s">
        <v>219</v>
      </c>
      <c r="DM244" t="s">
        <v>219</v>
      </c>
      <c r="DN244" t="s">
        <v>219</v>
      </c>
      <c r="DO244" t="s">
        <v>219</v>
      </c>
      <c r="DP244" t="s">
        <v>219</v>
      </c>
      <c r="DQ244" t="s">
        <v>219</v>
      </c>
      <c r="DR244" t="s">
        <v>219</v>
      </c>
      <c r="DS244">
        <v>0</v>
      </c>
      <c r="DT244">
        <v>0</v>
      </c>
      <c r="DU244" t="s">
        <v>219</v>
      </c>
      <c r="DV244" t="s">
        <v>219</v>
      </c>
      <c r="DW244" t="s">
        <v>219</v>
      </c>
      <c r="DX244" t="s">
        <v>219</v>
      </c>
      <c r="DY244" t="s">
        <v>219</v>
      </c>
      <c r="DZ244" t="s">
        <v>219</v>
      </c>
      <c r="EA244" t="s">
        <v>219</v>
      </c>
      <c r="EB244" t="s">
        <v>219</v>
      </c>
      <c r="EC244" t="s">
        <v>219</v>
      </c>
      <c r="ED244">
        <v>0</v>
      </c>
      <c r="EE244" t="s">
        <v>219</v>
      </c>
      <c r="EF244" t="s">
        <v>219</v>
      </c>
      <c r="EG244" t="s">
        <v>219</v>
      </c>
      <c r="EH244" t="s">
        <v>219</v>
      </c>
      <c r="EI244" t="s">
        <v>219</v>
      </c>
      <c r="EJ244">
        <v>0</v>
      </c>
      <c r="EK244" t="s">
        <v>219</v>
      </c>
      <c r="EL244" t="s">
        <v>219</v>
      </c>
      <c r="EM244" t="s">
        <v>219</v>
      </c>
      <c r="EN244" t="s">
        <v>219</v>
      </c>
      <c r="EO244" t="s">
        <v>219</v>
      </c>
      <c r="EP244">
        <v>1</v>
      </c>
      <c r="EQ244">
        <v>1</v>
      </c>
      <c r="ER244">
        <v>1</v>
      </c>
      <c r="ES244">
        <v>1</v>
      </c>
      <c r="ET244">
        <v>1</v>
      </c>
      <c r="EU244">
        <v>0</v>
      </c>
      <c r="EV244">
        <v>0</v>
      </c>
      <c r="EW244" t="s">
        <v>219</v>
      </c>
      <c r="EX244" t="s">
        <v>219</v>
      </c>
      <c r="EY244" t="s">
        <v>219</v>
      </c>
      <c r="EZ244" t="s">
        <v>219</v>
      </c>
      <c r="FA244" t="s">
        <v>219</v>
      </c>
      <c r="FB244" t="s">
        <v>219</v>
      </c>
      <c r="FC244">
        <v>0</v>
      </c>
      <c r="FD244" t="s">
        <v>219</v>
      </c>
      <c r="FE244" t="s">
        <v>219</v>
      </c>
      <c r="FF244" t="s">
        <v>219</v>
      </c>
      <c r="FG244">
        <v>0</v>
      </c>
      <c r="FH244" t="s">
        <v>219</v>
      </c>
      <c r="FI244" t="s">
        <v>219</v>
      </c>
      <c r="FJ244" t="s">
        <v>219</v>
      </c>
      <c r="FK244" t="s">
        <v>219</v>
      </c>
      <c r="FL244" t="s">
        <v>219</v>
      </c>
      <c r="FM244" t="s">
        <v>219</v>
      </c>
      <c r="FN244">
        <v>0</v>
      </c>
      <c r="FO244">
        <v>0</v>
      </c>
      <c r="FP244" t="s">
        <v>219</v>
      </c>
      <c r="FQ244" t="s">
        <v>219</v>
      </c>
      <c r="FR244" t="s">
        <v>219</v>
      </c>
      <c r="FS244" t="s">
        <v>219</v>
      </c>
      <c r="FT244" t="s">
        <v>219</v>
      </c>
      <c r="FU244" t="s">
        <v>219</v>
      </c>
      <c r="FV244" t="s">
        <v>219</v>
      </c>
      <c r="FW244" t="s">
        <v>219</v>
      </c>
      <c r="FX244" t="s">
        <v>219</v>
      </c>
      <c r="FY244">
        <v>0</v>
      </c>
      <c r="FZ244">
        <v>0</v>
      </c>
      <c r="GA244" t="s">
        <v>219</v>
      </c>
      <c r="GB244" t="s">
        <v>219</v>
      </c>
      <c r="GC244" t="s">
        <v>219</v>
      </c>
      <c r="GD244" t="s">
        <v>219</v>
      </c>
      <c r="GE244" t="s">
        <v>219</v>
      </c>
      <c r="GF244" t="s">
        <v>219</v>
      </c>
      <c r="GG244" t="s">
        <v>219</v>
      </c>
      <c r="GH244" t="s">
        <v>219</v>
      </c>
      <c r="GI244" t="s">
        <v>219</v>
      </c>
      <c r="GJ244" t="s">
        <v>219</v>
      </c>
      <c r="GK244" t="s">
        <v>219</v>
      </c>
      <c r="GL244" t="s">
        <v>219</v>
      </c>
      <c r="GM244" t="s">
        <v>219</v>
      </c>
      <c r="GN244" t="s">
        <v>219</v>
      </c>
      <c r="GO244" t="s">
        <v>219</v>
      </c>
      <c r="GP244" t="s">
        <v>219</v>
      </c>
      <c r="GQ244" t="s">
        <v>219</v>
      </c>
      <c r="GR244" t="s">
        <v>219</v>
      </c>
      <c r="GS244" t="s">
        <v>219</v>
      </c>
      <c r="GT244" t="s">
        <v>219</v>
      </c>
      <c r="GU244" t="s">
        <v>219</v>
      </c>
      <c r="GV244" t="s">
        <v>219</v>
      </c>
      <c r="GW244" t="s">
        <v>219</v>
      </c>
      <c r="GX244" t="s">
        <v>219</v>
      </c>
      <c r="GY244" t="s">
        <v>219</v>
      </c>
      <c r="GZ244" t="s">
        <v>219</v>
      </c>
      <c r="HA244" t="s">
        <v>219</v>
      </c>
      <c r="HB244" t="s">
        <v>219</v>
      </c>
      <c r="HC244" t="s">
        <v>219</v>
      </c>
      <c r="HD244" t="s">
        <v>219</v>
      </c>
      <c r="HE244" t="s">
        <v>219</v>
      </c>
      <c r="HF244" t="s">
        <v>219</v>
      </c>
      <c r="HG244" t="s">
        <v>219</v>
      </c>
      <c r="HH244" t="s">
        <v>219</v>
      </c>
      <c r="HI244" t="s">
        <v>219</v>
      </c>
      <c r="HJ244">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I244"/>
  <sheetViews>
    <sheetView tabSelected="1" topLeftCell="A180" workbookViewId="0">
      <selection activeCell="A222" sqref="A222:XFD224"/>
    </sheetView>
  </sheetViews>
  <sheetFormatPr defaultRowHeight="15"/>
  <cols>
    <col min="1" max="1" width="11.7109375" customWidth="1"/>
    <col min="2" max="2" width="10.5703125" customWidth="1"/>
    <col min="3" max="3" width="11.85546875" customWidth="1"/>
  </cols>
  <sheetData>
    <row r="1" spans="1:243" s="2" customFormat="1" ht="91.5">
      <c r="A1" s="2" t="s">
        <v>269</v>
      </c>
      <c r="B1" s="2" t="s">
        <v>1</v>
      </c>
      <c r="C1" s="2" t="s">
        <v>2</v>
      </c>
      <c r="D1" s="2" t="s">
        <v>270</v>
      </c>
      <c r="E1" s="2" t="s">
        <v>271</v>
      </c>
      <c r="F1" s="2" t="s">
        <v>272</v>
      </c>
      <c r="G1" s="2" t="s">
        <v>19</v>
      </c>
      <c r="H1" s="2" t="s">
        <v>273</v>
      </c>
      <c r="I1" s="2" t="s">
        <v>274</v>
      </c>
      <c r="J1" s="2" t="s">
        <v>275</v>
      </c>
      <c r="K1" s="2" t="s">
        <v>276</v>
      </c>
      <c r="L1" s="2" t="s">
        <v>277</v>
      </c>
      <c r="M1" s="2" t="s">
        <v>23</v>
      </c>
      <c r="N1" s="2" t="s">
        <v>278</v>
      </c>
      <c r="O1" s="2" t="s">
        <v>279</v>
      </c>
      <c r="P1" s="2" t="s">
        <v>24</v>
      </c>
      <c r="Q1" s="2" t="s">
        <v>280</v>
      </c>
      <c r="R1" s="2" t="s">
        <v>281</v>
      </c>
      <c r="S1" s="2" t="s">
        <v>282</v>
      </c>
      <c r="T1" s="2" t="s">
        <v>283</v>
      </c>
      <c r="U1" s="2" t="s">
        <v>284</v>
      </c>
      <c r="V1" s="2" t="s">
        <v>27</v>
      </c>
      <c r="W1" s="2" t="s">
        <v>285</v>
      </c>
      <c r="X1" s="2" t="s">
        <v>286</v>
      </c>
      <c r="Y1" s="2" t="s">
        <v>28</v>
      </c>
      <c r="Z1" s="2" t="s">
        <v>287</v>
      </c>
      <c r="AA1" s="2" t="s">
        <v>288</v>
      </c>
      <c r="AB1" s="2" t="s">
        <v>289</v>
      </c>
      <c r="AC1" s="2" t="s">
        <v>290</v>
      </c>
      <c r="AD1" s="2" t="s">
        <v>291</v>
      </c>
      <c r="AE1" s="2" t="s">
        <v>46</v>
      </c>
      <c r="AF1" s="2" t="s">
        <v>292</v>
      </c>
      <c r="AG1" s="2" t="s">
        <v>293</v>
      </c>
      <c r="AH1" s="2" t="s">
        <v>294</v>
      </c>
      <c r="AI1" s="2" t="s">
        <v>295</v>
      </c>
      <c r="AJ1" s="2" t="s">
        <v>296</v>
      </c>
      <c r="AK1" s="2" t="s">
        <v>49</v>
      </c>
      <c r="AL1" s="2" t="s">
        <v>297</v>
      </c>
      <c r="AM1" s="2" t="s">
        <v>298</v>
      </c>
      <c r="AN1" s="2" t="s">
        <v>50</v>
      </c>
      <c r="AO1" s="2" t="s">
        <v>299</v>
      </c>
      <c r="AP1" s="2" t="s">
        <v>300</v>
      </c>
      <c r="AQ1" s="2" t="s">
        <v>301</v>
      </c>
      <c r="AR1" s="2" t="s">
        <v>302</v>
      </c>
      <c r="AS1" s="2" t="s">
        <v>303</v>
      </c>
      <c r="AT1" s="2" t="s">
        <v>304</v>
      </c>
      <c r="AU1" s="2" t="s">
        <v>305</v>
      </c>
      <c r="AV1" s="2" t="s">
        <v>306</v>
      </c>
      <c r="AW1" s="2" t="s">
        <v>59</v>
      </c>
      <c r="AX1" s="2" t="s">
        <v>307</v>
      </c>
      <c r="AY1" s="2" t="s">
        <v>308</v>
      </c>
      <c r="AZ1" s="2" t="s">
        <v>60</v>
      </c>
      <c r="BA1" s="2" t="s">
        <v>309</v>
      </c>
      <c r="BB1" s="2" t="s">
        <v>310</v>
      </c>
      <c r="BC1" s="2" t="s">
        <v>311</v>
      </c>
      <c r="BD1" s="2" t="s">
        <v>312</v>
      </c>
      <c r="BE1" s="2" t="s">
        <v>313</v>
      </c>
      <c r="BF1" s="2" t="s">
        <v>64</v>
      </c>
      <c r="BG1" s="2" t="s">
        <v>314</v>
      </c>
      <c r="BH1" s="2" t="s">
        <v>315</v>
      </c>
      <c r="BI1" s="2" t="s">
        <v>316</v>
      </c>
      <c r="BJ1" s="2" t="s">
        <v>317</v>
      </c>
      <c r="BK1" s="2" t="s">
        <v>318</v>
      </c>
      <c r="BL1" s="2" t="s">
        <v>67</v>
      </c>
      <c r="BM1" s="2" t="s">
        <v>319</v>
      </c>
      <c r="BN1" s="2" t="s">
        <v>320</v>
      </c>
      <c r="BO1" s="2" t="s">
        <v>68</v>
      </c>
      <c r="BP1" s="2" t="s">
        <v>321</v>
      </c>
      <c r="BQ1" s="2" t="s">
        <v>322</v>
      </c>
      <c r="BR1" s="2" t="s">
        <v>69</v>
      </c>
      <c r="BS1" s="2" t="s">
        <v>323</v>
      </c>
      <c r="BT1" s="2" t="s">
        <v>324</v>
      </c>
      <c r="BU1" s="2" t="s">
        <v>325</v>
      </c>
      <c r="BV1" s="2" t="s">
        <v>326</v>
      </c>
      <c r="BW1" s="2" t="s">
        <v>327</v>
      </c>
      <c r="BX1" s="2" t="s">
        <v>328</v>
      </c>
      <c r="BY1" s="2" t="s">
        <v>329</v>
      </c>
      <c r="BZ1" s="2" t="s">
        <v>330</v>
      </c>
      <c r="CA1" s="2" t="s">
        <v>86</v>
      </c>
      <c r="CB1" s="2" t="s">
        <v>331</v>
      </c>
      <c r="CC1" s="2" t="s">
        <v>332</v>
      </c>
      <c r="CD1" s="2" t="s">
        <v>333</v>
      </c>
      <c r="CE1" s="2" t="s">
        <v>334</v>
      </c>
      <c r="CF1" s="2" t="s">
        <v>335</v>
      </c>
      <c r="CG1" s="2" t="s">
        <v>102</v>
      </c>
      <c r="CH1" s="2" t="s">
        <v>336</v>
      </c>
      <c r="CI1" s="2" t="s">
        <v>337</v>
      </c>
      <c r="CJ1" s="2" t="s">
        <v>103</v>
      </c>
      <c r="CK1" s="2" t="s">
        <v>338</v>
      </c>
      <c r="CL1" s="2" t="s">
        <v>339</v>
      </c>
      <c r="CM1" s="2" t="s">
        <v>340</v>
      </c>
      <c r="CN1" s="2" t="s">
        <v>341</v>
      </c>
      <c r="CO1" s="2" t="s">
        <v>342</v>
      </c>
      <c r="CP1" s="2" t="s">
        <v>106</v>
      </c>
      <c r="CQ1" s="2" t="s">
        <v>343</v>
      </c>
      <c r="CR1" s="2" t="s">
        <v>344</v>
      </c>
      <c r="CS1" s="2" t="s">
        <v>345</v>
      </c>
      <c r="CT1" s="2" t="s">
        <v>346</v>
      </c>
      <c r="CU1" s="2" t="s">
        <v>347</v>
      </c>
      <c r="CV1" s="2" t="s">
        <v>348</v>
      </c>
      <c r="CW1" s="2" t="s">
        <v>349</v>
      </c>
      <c r="CX1" s="2" t="s">
        <v>350</v>
      </c>
      <c r="CY1" s="2" t="s">
        <v>111</v>
      </c>
      <c r="CZ1" s="2" t="s">
        <v>351</v>
      </c>
      <c r="DA1" s="2" t="s">
        <v>352</v>
      </c>
      <c r="DB1" s="2" t="s">
        <v>112</v>
      </c>
      <c r="DC1" s="2" t="s">
        <v>353</v>
      </c>
      <c r="DD1" s="2" t="s">
        <v>354</v>
      </c>
      <c r="DE1" s="2" t="s">
        <v>355</v>
      </c>
      <c r="DF1" s="2" t="s">
        <v>356</v>
      </c>
      <c r="DG1" s="2" t="s">
        <v>357</v>
      </c>
      <c r="DH1" s="2" t="s">
        <v>115</v>
      </c>
      <c r="DI1" s="2" t="s">
        <v>358</v>
      </c>
      <c r="DJ1" s="2" t="s">
        <v>359</v>
      </c>
      <c r="DK1" s="2" t="s">
        <v>360</v>
      </c>
      <c r="DL1" s="2" t="s">
        <v>361</v>
      </c>
      <c r="DM1" s="2" t="s">
        <v>362</v>
      </c>
      <c r="DN1" s="2" t="s">
        <v>121</v>
      </c>
      <c r="DO1" s="2" t="s">
        <v>363</v>
      </c>
      <c r="DP1" s="2" t="s">
        <v>364</v>
      </c>
      <c r="DQ1" s="2" t="s">
        <v>122</v>
      </c>
      <c r="DR1" s="2" t="s">
        <v>365</v>
      </c>
      <c r="DS1" s="2" t="s">
        <v>366</v>
      </c>
      <c r="DT1" s="2" t="s">
        <v>123</v>
      </c>
      <c r="DU1" s="2" t="s">
        <v>367</v>
      </c>
      <c r="DV1" s="2" t="s">
        <v>368</v>
      </c>
      <c r="DW1" s="2" t="s">
        <v>369</v>
      </c>
      <c r="DX1" s="2" t="s">
        <v>370</v>
      </c>
      <c r="DY1" s="2" t="s">
        <v>371</v>
      </c>
      <c r="DZ1" s="2" t="s">
        <v>372</v>
      </c>
      <c r="EA1" s="2" t="s">
        <v>373</v>
      </c>
      <c r="EB1" s="2" t="s">
        <v>374</v>
      </c>
      <c r="EC1" s="2" t="s">
        <v>132</v>
      </c>
      <c r="ED1" s="2" t="s">
        <v>375</v>
      </c>
      <c r="EE1" s="2" t="s">
        <v>376</v>
      </c>
      <c r="EF1" s="2" t="s">
        <v>133</v>
      </c>
      <c r="EG1" s="2" t="s">
        <v>377</v>
      </c>
      <c r="EH1" s="2" t="s">
        <v>378</v>
      </c>
      <c r="EI1" s="2" t="s">
        <v>379</v>
      </c>
      <c r="EJ1" s="2" t="s">
        <v>380</v>
      </c>
      <c r="EK1" s="2" t="s">
        <v>381</v>
      </c>
      <c r="EL1" s="2" t="s">
        <v>382</v>
      </c>
      <c r="EM1" s="2" t="s">
        <v>383</v>
      </c>
      <c r="EN1" s="2" t="s">
        <v>384</v>
      </c>
      <c r="EO1" s="2" t="s">
        <v>138</v>
      </c>
      <c r="EP1" s="2" t="s">
        <v>385</v>
      </c>
      <c r="EQ1" s="2" t="s">
        <v>386</v>
      </c>
      <c r="ER1" s="2" t="s">
        <v>139</v>
      </c>
      <c r="ES1" s="2" t="s">
        <v>387</v>
      </c>
      <c r="ET1" s="2" t="s">
        <v>388</v>
      </c>
      <c r="EU1" s="2" t="s">
        <v>389</v>
      </c>
      <c r="EV1" s="2" t="s">
        <v>390</v>
      </c>
      <c r="EW1" s="2" t="s">
        <v>391</v>
      </c>
      <c r="EX1" s="2" t="s">
        <v>392</v>
      </c>
      <c r="EY1" s="2" t="s">
        <v>393</v>
      </c>
      <c r="EZ1" s="2" t="s">
        <v>394</v>
      </c>
      <c r="FA1" s="2" t="s">
        <v>144</v>
      </c>
      <c r="FB1" s="2" t="s">
        <v>395</v>
      </c>
      <c r="FC1" s="2" t="s">
        <v>396</v>
      </c>
      <c r="FD1" s="2" t="s">
        <v>145</v>
      </c>
      <c r="FE1" s="2" t="s">
        <v>397</v>
      </c>
      <c r="FF1" s="2" t="s">
        <v>398</v>
      </c>
      <c r="FG1" s="2" t="s">
        <v>399</v>
      </c>
      <c r="FH1" s="2" t="s">
        <v>400</v>
      </c>
      <c r="FI1" s="2" t="s">
        <v>401</v>
      </c>
      <c r="FJ1" s="2" t="s">
        <v>402</v>
      </c>
      <c r="FK1" s="2" t="s">
        <v>403</v>
      </c>
      <c r="FL1" s="2" t="s">
        <v>404</v>
      </c>
      <c r="FM1" s="2" t="s">
        <v>150</v>
      </c>
      <c r="FN1" s="2" t="s">
        <v>405</v>
      </c>
      <c r="FO1" s="2" t="s">
        <v>406</v>
      </c>
      <c r="FP1" s="2" t="s">
        <v>151</v>
      </c>
      <c r="FQ1" s="2" t="s">
        <v>407</v>
      </c>
      <c r="FR1" s="2" t="s">
        <v>408</v>
      </c>
      <c r="FS1" s="2" t="s">
        <v>409</v>
      </c>
      <c r="FT1" s="2" t="s">
        <v>410</v>
      </c>
      <c r="FU1" s="2" t="s">
        <v>411</v>
      </c>
      <c r="FV1" s="2" t="s">
        <v>412</v>
      </c>
      <c r="FW1" s="2" t="s">
        <v>413</v>
      </c>
      <c r="FX1" s="2" t="s">
        <v>414</v>
      </c>
      <c r="FY1" s="2" t="s">
        <v>157</v>
      </c>
      <c r="FZ1" s="2" t="s">
        <v>415</v>
      </c>
      <c r="GA1" s="2" t="s">
        <v>416</v>
      </c>
      <c r="GB1" s="2" t="s">
        <v>158</v>
      </c>
      <c r="GC1" s="2" t="s">
        <v>417</v>
      </c>
      <c r="GD1" s="2" t="s">
        <v>418</v>
      </c>
      <c r="GE1" s="2" t="s">
        <v>419</v>
      </c>
      <c r="GF1" s="2" t="s">
        <v>420</v>
      </c>
      <c r="GG1" s="2" t="s">
        <v>421</v>
      </c>
      <c r="GH1" s="2" t="s">
        <v>161</v>
      </c>
      <c r="GI1" s="2" t="s">
        <v>422</v>
      </c>
      <c r="GJ1" s="2" t="s">
        <v>423</v>
      </c>
      <c r="GK1" s="2" t="s">
        <v>162</v>
      </c>
      <c r="GL1" s="2" t="s">
        <v>424</v>
      </c>
      <c r="GM1" s="2" t="s">
        <v>425</v>
      </c>
      <c r="GN1" s="2" t="s">
        <v>426</v>
      </c>
      <c r="GO1" s="2" t="s">
        <v>427</v>
      </c>
      <c r="GP1" s="2" t="s">
        <v>428</v>
      </c>
      <c r="GQ1" s="2" t="s">
        <v>169</v>
      </c>
      <c r="GR1" s="2" t="s">
        <v>429</v>
      </c>
      <c r="GS1" s="2" t="s">
        <v>430</v>
      </c>
      <c r="GT1" s="2" t="s">
        <v>170</v>
      </c>
      <c r="GU1" s="2" t="s">
        <v>431</v>
      </c>
      <c r="GV1" s="2" t="s">
        <v>432</v>
      </c>
      <c r="GW1" s="2" t="s">
        <v>433</v>
      </c>
      <c r="GX1" s="2" t="s">
        <v>434</v>
      </c>
      <c r="GY1" s="2" t="s">
        <v>435</v>
      </c>
      <c r="GZ1" s="2" t="s">
        <v>436</v>
      </c>
      <c r="HA1" s="2" t="s">
        <v>437</v>
      </c>
      <c r="HB1" s="2" t="s">
        <v>438</v>
      </c>
      <c r="HC1" s="2" t="s">
        <v>179</v>
      </c>
      <c r="HD1" s="2" t="s">
        <v>439</v>
      </c>
      <c r="HE1" s="2" t="s">
        <v>440</v>
      </c>
      <c r="HF1" s="2" t="s">
        <v>180</v>
      </c>
      <c r="HG1" s="2" t="s">
        <v>441</v>
      </c>
      <c r="HH1" s="2" t="s">
        <v>442</v>
      </c>
      <c r="HI1" s="2" t="s">
        <v>181</v>
      </c>
      <c r="HJ1" s="2" t="s">
        <v>443</v>
      </c>
      <c r="HK1" s="2" t="s">
        <v>444</v>
      </c>
      <c r="HL1" s="2" t="s">
        <v>182</v>
      </c>
      <c r="HM1" s="2" t="s">
        <v>445</v>
      </c>
      <c r="HN1" s="2" t="s">
        <v>446</v>
      </c>
      <c r="HO1" s="2" t="s">
        <v>447</v>
      </c>
      <c r="HP1" s="2" t="s">
        <v>448</v>
      </c>
      <c r="HQ1" s="2" t="s">
        <v>449</v>
      </c>
      <c r="HR1" s="2" t="s">
        <v>199</v>
      </c>
      <c r="HS1" s="2" t="s">
        <v>450</v>
      </c>
      <c r="HT1" s="2" t="s">
        <v>451</v>
      </c>
      <c r="HU1" s="2" t="s">
        <v>452</v>
      </c>
      <c r="HV1" s="2" t="s">
        <v>453</v>
      </c>
      <c r="HW1" s="2" t="s">
        <v>454</v>
      </c>
      <c r="HX1" s="2" t="s">
        <v>455</v>
      </c>
      <c r="HY1" s="2" t="s">
        <v>456</v>
      </c>
      <c r="HZ1" s="2" t="s">
        <v>457</v>
      </c>
      <c r="IA1" s="2" t="s">
        <v>458</v>
      </c>
      <c r="IB1" s="2" t="s">
        <v>459</v>
      </c>
      <c r="IC1" s="2" t="s">
        <v>460</v>
      </c>
      <c r="ID1" s="2" t="s">
        <v>461</v>
      </c>
      <c r="IE1" s="2" t="s">
        <v>462</v>
      </c>
      <c r="IF1" s="2" t="s">
        <v>463</v>
      </c>
      <c r="IG1" s="2" t="s">
        <v>217</v>
      </c>
      <c r="IH1" s="2" t="s">
        <v>464</v>
      </c>
      <c r="II1" s="2" t="s">
        <v>465</v>
      </c>
    </row>
    <row r="2" spans="1:243">
      <c r="A2" t="s">
        <v>218</v>
      </c>
      <c r="B2" s="1">
        <v>43678</v>
      </c>
      <c r="C2" s="1">
        <v>44419</v>
      </c>
      <c r="D2" t="str">
        <f>("Firearms, Municipal Broadband, Paid Leave, Rent Control, TEL: Full Disclosure Requirements, TEL: Property Tax Rate Limit, TEL: Property Tax Assessment Limit, TEL: Property Tax Levy Limit")</f>
        <v>Firearms, Municipal Broadband, Paid Leave, Rent Control, TEL: Full Disclosure Requirements, TEL: Property Tax Rate Limit, TEL: Property Tax Assessment Limit, TEL: Property Tax Levy Limit</v>
      </c>
      <c r="E2" t="s">
        <v>466</v>
      </c>
      <c r="G2">
        <v>0</v>
      </c>
      <c r="V2">
        <v>0</v>
      </c>
      <c r="Y2">
        <v>1</v>
      </c>
      <c r="Z2" t="s">
        <v>467</v>
      </c>
      <c r="AB2" t="str">
        <f>("The state preempts all firearm regulation")</f>
        <v>The state preempts all firearm regulation</v>
      </c>
      <c r="AC2" t="s">
        <v>468</v>
      </c>
      <c r="AE2">
        <v>0</v>
      </c>
      <c r="AK2">
        <v>1</v>
      </c>
      <c r="AL2" t="s">
        <v>467</v>
      </c>
      <c r="AN2">
        <v>1</v>
      </c>
      <c r="AO2" t="s">
        <v>467</v>
      </c>
      <c r="AQ2" t="str">
        <f>("Civil liability")</f>
        <v>Civil liability</v>
      </c>
      <c r="AR2" t="s">
        <v>467</v>
      </c>
      <c r="AT2" t="str">
        <f>("Anyone impacted")</f>
        <v>Anyone impacted</v>
      </c>
      <c r="AU2" t="s">
        <v>467</v>
      </c>
      <c r="AW2">
        <v>0</v>
      </c>
      <c r="AZ2">
        <v>0</v>
      </c>
      <c r="BL2">
        <v>0</v>
      </c>
      <c r="BO2">
        <v>1</v>
      </c>
      <c r="BP2" t="s">
        <v>469</v>
      </c>
      <c r="BR2">
        <v>0</v>
      </c>
      <c r="CA2" t="str">
        <f>("Yes")</f>
        <v>Yes</v>
      </c>
      <c r="CB2" t="s">
        <v>470</v>
      </c>
      <c r="CD2" t="s">
        <v>471</v>
      </c>
      <c r="CE2" t="s">
        <v>472</v>
      </c>
      <c r="CG2">
        <v>0</v>
      </c>
      <c r="CJ2">
        <v>1</v>
      </c>
      <c r="CK2" t="s">
        <v>473</v>
      </c>
      <c r="CM2" t="str">
        <f>("Paid sick leave, Family medical leave")</f>
        <v>Paid sick leave, Family medical leave</v>
      </c>
      <c r="CN2" t="s">
        <v>473</v>
      </c>
      <c r="CP2">
        <v>0</v>
      </c>
      <c r="CY2">
        <v>0</v>
      </c>
      <c r="DB2">
        <v>1</v>
      </c>
      <c r="DC2" t="s">
        <v>474</v>
      </c>
      <c r="DE2" t="str">
        <f>("Statute")</f>
        <v>Statute</v>
      </c>
      <c r="DF2" t="s">
        <v>474</v>
      </c>
      <c r="DH2">
        <v>0</v>
      </c>
      <c r="DN2">
        <v>0</v>
      </c>
      <c r="DQ2">
        <v>0</v>
      </c>
      <c r="DT2">
        <v>1</v>
      </c>
      <c r="DU2" t="s">
        <v>475</v>
      </c>
      <c r="DW2" t="str">
        <f>("State constitution, Statute")</f>
        <v>State constitution, Statute</v>
      </c>
      <c r="DX2" t="s">
        <v>475</v>
      </c>
      <c r="DZ2" t="str">
        <f>("Assessment ratio, Tax rate")</f>
        <v>Assessment ratio, Tax rate</v>
      </c>
      <c r="EA2" t="s">
        <v>475</v>
      </c>
      <c r="EC2">
        <v>1</v>
      </c>
      <c r="ED2" t="s">
        <v>476</v>
      </c>
      <c r="EF2">
        <v>0</v>
      </c>
      <c r="ER2">
        <v>0</v>
      </c>
      <c r="FD2">
        <v>1</v>
      </c>
      <c r="FE2" t="s">
        <v>477</v>
      </c>
      <c r="FG2" t="str">
        <f>("State constitution")</f>
        <v>State constitution</v>
      </c>
      <c r="FH2" t="s">
        <v>477</v>
      </c>
      <c r="FJ2" t="str">
        <f>("Local governments")</f>
        <v>Local governments</v>
      </c>
      <c r="FK2" t="s">
        <v>477</v>
      </c>
      <c r="FM2">
        <v>0</v>
      </c>
      <c r="FP2">
        <v>1</v>
      </c>
      <c r="FQ2" t="s">
        <v>478</v>
      </c>
      <c r="FS2" t="str">
        <f>("State constitution, Statute")</f>
        <v>State constitution, Statute</v>
      </c>
      <c r="FT2" t="s">
        <v>478</v>
      </c>
      <c r="FV2" t="str">
        <f>("Residential, Non-residential")</f>
        <v>Residential, Non-residential</v>
      </c>
      <c r="FW2" t="s">
        <v>479</v>
      </c>
      <c r="FY2">
        <v>0</v>
      </c>
      <c r="GB2">
        <v>1</v>
      </c>
      <c r="GC2" t="s">
        <v>479</v>
      </c>
      <c r="GE2" t="str">
        <f>("State constitution")</f>
        <v>State constitution</v>
      </c>
      <c r="GF2" t="s">
        <v>479</v>
      </c>
      <c r="GH2">
        <v>0</v>
      </c>
      <c r="GK2">
        <v>0</v>
      </c>
      <c r="GQ2">
        <v>0</v>
      </c>
      <c r="GT2">
        <v>0</v>
      </c>
      <c r="HF2">
        <v>0</v>
      </c>
      <c r="HI2">
        <v>0</v>
      </c>
      <c r="IG2">
        <v>0</v>
      </c>
    </row>
    <row r="3" spans="1:243">
      <c r="A3" t="s">
        <v>218</v>
      </c>
      <c r="B3" s="1">
        <v>44420</v>
      </c>
      <c r="C3" s="1">
        <v>44688</v>
      </c>
      <c r="D3" t="s">
        <v>480</v>
      </c>
      <c r="E3" t="s">
        <v>481</v>
      </c>
      <c r="G3">
        <v>0</v>
      </c>
      <c r="V3">
        <v>0</v>
      </c>
      <c r="Y3">
        <v>1</v>
      </c>
      <c r="Z3" t="s">
        <v>467</v>
      </c>
      <c r="AB3" t="str">
        <f>("The state preempts all firearm regulation")</f>
        <v>The state preempts all firearm regulation</v>
      </c>
      <c r="AC3" t="s">
        <v>468</v>
      </c>
      <c r="AE3">
        <v>0</v>
      </c>
      <c r="AK3">
        <v>1</v>
      </c>
      <c r="AL3" t="s">
        <v>467</v>
      </c>
      <c r="AN3">
        <v>1</v>
      </c>
      <c r="AO3" t="s">
        <v>467</v>
      </c>
      <c r="AQ3" t="str">
        <f>("Civil liability")</f>
        <v>Civil liability</v>
      </c>
      <c r="AR3" t="s">
        <v>467</v>
      </c>
      <c r="AT3" t="str">
        <f>("Anyone impacted")</f>
        <v>Anyone impacted</v>
      </c>
      <c r="AU3" t="s">
        <v>467</v>
      </c>
      <c r="AW3">
        <v>0</v>
      </c>
      <c r="AZ3">
        <v>0</v>
      </c>
      <c r="BL3">
        <v>0</v>
      </c>
      <c r="BO3">
        <v>1</v>
      </c>
      <c r="BP3" t="s">
        <v>469</v>
      </c>
      <c r="BR3">
        <v>0</v>
      </c>
      <c r="CA3" t="str">
        <f>("Yes")</f>
        <v>Yes</v>
      </c>
      <c r="CB3" t="s">
        <v>470</v>
      </c>
      <c r="CD3" t="s">
        <v>471</v>
      </c>
      <c r="CE3" t="s">
        <v>472</v>
      </c>
      <c r="CG3">
        <v>0</v>
      </c>
      <c r="CJ3">
        <v>1</v>
      </c>
      <c r="CK3" t="s">
        <v>473</v>
      </c>
      <c r="CM3" t="str">
        <f>("Paid sick leave, Family medical leave")</f>
        <v>Paid sick leave, Family medical leave</v>
      </c>
      <c r="CN3" t="s">
        <v>473</v>
      </c>
      <c r="CP3">
        <v>0</v>
      </c>
      <c r="CY3">
        <v>0</v>
      </c>
      <c r="DB3">
        <v>1</v>
      </c>
      <c r="DC3" t="s">
        <v>474</v>
      </c>
      <c r="DE3" t="str">
        <f>("Statute")</f>
        <v>Statute</v>
      </c>
      <c r="DF3" t="s">
        <v>474</v>
      </c>
      <c r="DH3">
        <v>0</v>
      </c>
      <c r="DN3">
        <v>0</v>
      </c>
      <c r="DQ3">
        <v>0</v>
      </c>
      <c r="DT3">
        <v>1</v>
      </c>
      <c r="DU3" t="s">
        <v>482</v>
      </c>
      <c r="DW3" t="str">
        <f>("State constitution, Statute")</f>
        <v>State constitution, Statute</v>
      </c>
      <c r="DX3" t="s">
        <v>482</v>
      </c>
      <c r="DZ3" t="str">
        <f>("Assessment ratio, Tax rate")</f>
        <v>Assessment ratio, Tax rate</v>
      </c>
      <c r="EA3" t="s">
        <v>482</v>
      </c>
      <c r="EC3">
        <v>1</v>
      </c>
      <c r="ED3" t="s">
        <v>483</v>
      </c>
      <c r="EF3">
        <v>0</v>
      </c>
      <c r="ER3">
        <v>0</v>
      </c>
      <c r="FD3">
        <v>1</v>
      </c>
      <c r="FE3" t="s">
        <v>477</v>
      </c>
      <c r="FG3" t="str">
        <f>("State constitution")</f>
        <v>State constitution</v>
      </c>
      <c r="FH3" t="s">
        <v>477</v>
      </c>
      <c r="FJ3" t="str">
        <f>("Local governments")</f>
        <v>Local governments</v>
      </c>
      <c r="FK3" t="s">
        <v>477</v>
      </c>
      <c r="FM3">
        <v>0</v>
      </c>
      <c r="FP3">
        <v>1</v>
      </c>
      <c r="FQ3" t="s">
        <v>478</v>
      </c>
      <c r="FS3" t="str">
        <f>("State constitution, Statute")</f>
        <v>State constitution, Statute</v>
      </c>
      <c r="FT3" t="s">
        <v>478</v>
      </c>
      <c r="FV3" t="str">
        <f>("Residential, Non-residential")</f>
        <v>Residential, Non-residential</v>
      </c>
      <c r="FW3" t="s">
        <v>479</v>
      </c>
      <c r="FY3">
        <v>0</v>
      </c>
      <c r="GB3">
        <v>1</v>
      </c>
      <c r="GC3" t="s">
        <v>479</v>
      </c>
      <c r="GE3" t="str">
        <f>("State constitution")</f>
        <v>State constitution</v>
      </c>
      <c r="GF3" t="s">
        <v>479</v>
      </c>
      <c r="GH3">
        <v>0</v>
      </c>
      <c r="GK3">
        <v>0</v>
      </c>
      <c r="GQ3">
        <v>0</v>
      </c>
      <c r="GT3">
        <v>0</v>
      </c>
      <c r="HF3">
        <v>0</v>
      </c>
      <c r="HI3">
        <v>1</v>
      </c>
      <c r="HJ3" t="s">
        <v>484</v>
      </c>
      <c r="HK3" t="s">
        <v>485</v>
      </c>
      <c r="HL3">
        <v>1</v>
      </c>
      <c r="HM3" t="s">
        <v>484</v>
      </c>
      <c r="HO3" t="str">
        <f>("One race is inherently superior to another, Individuals are responsible for actions committed in the past by other members of the same race")</f>
        <v>One race is inherently superior to another, Individuals are responsible for actions committed in the past by other members of the same race</v>
      </c>
      <c r="HP3" t="s">
        <v>484</v>
      </c>
      <c r="HR3">
        <v>0</v>
      </c>
      <c r="IA3" t="str">
        <f>("Not specified")</f>
        <v>Not specified</v>
      </c>
      <c r="ID3" t="str">
        <f>("Elementary school, Middle school, High school ")</f>
        <v xml:space="preserve">Elementary school, Middle school, High school </v>
      </c>
      <c r="IE3" t="s">
        <v>486</v>
      </c>
      <c r="IG3">
        <v>0</v>
      </c>
    </row>
    <row r="4" spans="1:243">
      <c r="A4" t="s">
        <v>218</v>
      </c>
      <c r="B4" s="1">
        <v>44689</v>
      </c>
      <c r="C4" s="1">
        <v>44742</v>
      </c>
      <c r="D4" t="s">
        <v>487</v>
      </c>
      <c r="E4" t="s">
        <v>488</v>
      </c>
      <c r="G4">
        <v>0</v>
      </c>
      <c r="V4">
        <v>0</v>
      </c>
      <c r="Y4">
        <v>1</v>
      </c>
      <c r="Z4" t="s">
        <v>467</v>
      </c>
      <c r="AB4" t="str">
        <f>("The state preempts all firearm regulation")</f>
        <v>The state preempts all firearm regulation</v>
      </c>
      <c r="AC4" t="s">
        <v>468</v>
      </c>
      <c r="AE4">
        <v>0</v>
      </c>
      <c r="AK4">
        <v>1</v>
      </c>
      <c r="AL4" t="s">
        <v>467</v>
      </c>
      <c r="AN4">
        <v>1</v>
      </c>
      <c r="AO4" t="s">
        <v>467</v>
      </c>
      <c r="AQ4" t="str">
        <f>("Civil liability")</f>
        <v>Civil liability</v>
      </c>
      <c r="AR4" t="s">
        <v>467</v>
      </c>
      <c r="AT4" t="str">
        <f>("Anyone impacted")</f>
        <v>Anyone impacted</v>
      </c>
      <c r="AU4" t="s">
        <v>467</v>
      </c>
      <c r="AW4">
        <v>0</v>
      </c>
      <c r="AZ4">
        <v>0</v>
      </c>
      <c r="BL4">
        <v>0</v>
      </c>
      <c r="BO4">
        <v>1</v>
      </c>
      <c r="BP4" t="s">
        <v>469</v>
      </c>
      <c r="BR4">
        <v>0</v>
      </c>
      <c r="CA4" t="str">
        <f>("Yes")</f>
        <v>Yes</v>
      </c>
      <c r="CB4" t="s">
        <v>470</v>
      </c>
      <c r="CD4" t="s">
        <v>471</v>
      </c>
      <c r="CE4" t="s">
        <v>472</v>
      </c>
      <c r="CG4">
        <v>0</v>
      </c>
      <c r="CJ4">
        <v>1</v>
      </c>
      <c r="CK4" t="s">
        <v>473</v>
      </c>
      <c r="CM4" t="str">
        <f>("Paid sick leave, Family medical leave")</f>
        <v>Paid sick leave, Family medical leave</v>
      </c>
      <c r="CN4" t="s">
        <v>473</v>
      </c>
      <c r="CP4">
        <v>0</v>
      </c>
      <c r="CY4">
        <v>0</v>
      </c>
      <c r="DB4">
        <v>1</v>
      </c>
      <c r="DC4" t="s">
        <v>474</v>
      </c>
      <c r="DE4" t="str">
        <f>("Statute")</f>
        <v>Statute</v>
      </c>
      <c r="DF4" t="s">
        <v>474</v>
      </c>
      <c r="DH4">
        <v>0</v>
      </c>
      <c r="DN4">
        <v>0</v>
      </c>
      <c r="DQ4">
        <v>0</v>
      </c>
      <c r="DT4">
        <v>1</v>
      </c>
      <c r="DU4" t="s">
        <v>482</v>
      </c>
      <c r="DW4" t="str">
        <f>("State constitution, Statute")</f>
        <v>State constitution, Statute</v>
      </c>
      <c r="DX4" t="s">
        <v>482</v>
      </c>
      <c r="DZ4" t="str">
        <f>("Assessment ratio, Tax rate")</f>
        <v>Assessment ratio, Tax rate</v>
      </c>
      <c r="EA4" t="s">
        <v>482</v>
      </c>
      <c r="EC4">
        <v>1</v>
      </c>
      <c r="ED4" t="s">
        <v>483</v>
      </c>
      <c r="EF4">
        <v>0</v>
      </c>
      <c r="ER4">
        <v>0</v>
      </c>
      <c r="FD4">
        <v>1</v>
      </c>
      <c r="FE4" t="s">
        <v>477</v>
      </c>
      <c r="FG4" t="str">
        <f>("State constitution")</f>
        <v>State constitution</v>
      </c>
      <c r="FH4" t="s">
        <v>477</v>
      </c>
      <c r="FJ4" t="str">
        <f>("Local governments")</f>
        <v>Local governments</v>
      </c>
      <c r="FK4" t="s">
        <v>477</v>
      </c>
      <c r="FM4">
        <v>0</v>
      </c>
      <c r="FP4">
        <v>1</v>
      </c>
      <c r="FQ4" t="s">
        <v>478</v>
      </c>
      <c r="FS4" t="str">
        <f>("State constitution, Statute")</f>
        <v>State constitution, Statute</v>
      </c>
      <c r="FT4" t="s">
        <v>478</v>
      </c>
      <c r="FV4" t="str">
        <f>("Residential, Non-residential")</f>
        <v>Residential, Non-residential</v>
      </c>
      <c r="FW4" t="s">
        <v>479</v>
      </c>
      <c r="FY4">
        <v>0</v>
      </c>
      <c r="GB4">
        <v>1</v>
      </c>
      <c r="GC4" t="s">
        <v>479</v>
      </c>
      <c r="GE4" t="str">
        <f>("State constitution")</f>
        <v>State constitution</v>
      </c>
      <c r="GF4" t="s">
        <v>479</v>
      </c>
      <c r="GH4">
        <v>0</v>
      </c>
      <c r="GK4">
        <v>1</v>
      </c>
      <c r="GL4" t="s">
        <v>489</v>
      </c>
      <c r="GN4" t="str">
        <f>("Interference with parental rights as determined by state related to health or mental health")</f>
        <v>Interference with parental rights as determined by state related to health or mental health</v>
      </c>
      <c r="GO4" t="s">
        <v>489</v>
      </c>
      <c r="GQ4">
        <v>0</v>
      </c>
      <c r="GT4">
        <v>0</v>
      </c>
      <c r="HF4">
        <v>0</v>
      </c>
      <c r="HI4">
        <v>1</v>
      </c>
      <c r="HJ4" t="s">
        <v>484</v>
      </c>
      <c r="HK4" t="s">
        <v>485</v>
      </c>
      <c r="HL4">
        <v>1</v>
      </c>
      <c r="HM4" t="s">
        <v>484</v>
      </c>
      <c r="HO4" t="str">
        <f>("One race is inherently superior to another, Individuals are responsible for actions committed in the past by other members of the same race")</f>
        <v>One race is inherently superior to another, Individuals are responsible for actions committed in the past by other members of the same race</v>
      </c>
      <c r="HP4" t="s">
        <v>484</v>
      </c>
      <c r="HR4">
        <v>0</v>
      </c>
      <c r="IA4" t="str">
        <f>("Not specified")</f>
        <v>Not specified</v>
      </c>
      <c r="ID4" t="str">
        <f>("Elementary school, Middle school, High school ")</f>
        <v xml:space="preserve">Elementary school, Middle school, High school </v>
      </c>
      <c r="IE4" t="s">
        <v>486</v>
      </c>
      <c r="IG4">
        <v>0</v>
      </c>
    </row>
    <row r="5" spans="1:243">
      <c r="A5" t="s">
        <v>218</v>
      </c>
      <c r="B5" s="1">
        <v>44743</v>
      </c>
      <c r="C5" s="1">
        <v>44866</v>
      </c>
      <c r="D5" t="s">
        <v>487</v>
      </c>
      <c r="E5" t="s">
        <v>490</v>
      </c>
      <c r="G5">
        <v>0</v>
      </c>
      <c r="V5">
        <v>0</v>
      </c>
      <c r="Y5">
        <v>1</v>
      </c>
      <c r="Z5" t="s">
        <v>467</v>
      </c>
      <c r="AB5" t="str">
        <f>("The state preempts all firearm regulation")</f>
        <v>The state preempts all firearm regulation</v>
      </c>
      <c r="AC5" t="s">
        <v>468</v>
      </c>
      <c r="AE5">
        <v>0</v>
      </c>
      <c r="AK5">
        <v>1</v>
      </c>
      <c r="AL5" t="s">
        <v>467</v>
      </c>
      <c r="AN5">
        <v>1</v>
      </c>
      <c r="AO5" t="s">
        <v>467</v>
      </c>
      <c r="AQ5" t="str">
        <f>("Civil liability")</f>
        <v>Civil liability</v>
      </c>
      <c r="AR5" t="s">
        <v>467</v>
      </c>
      <c r="AT5" t="str">
        <f>("Anyone impacted")</f>
        <v>Anyone impacted</v>
      </c>
      <c r="AU5" t="s">
        <v>467</v>
      </c>
      <c r="AW5">
        <v>0</v>
      </c>
      <c r="AZ5">
        <v>0</v>
      </c>
      <c r="BL5">
        <v>0</v>
      </c>
      <c r="BO5">
        <v>1</v>
      </c>
      <c r="BP5" t="s">
        <v>469</v>
      </c>
      <c r="BR5">
        <v>0</v>
      </c>
      <c r="CA5" t="str">
        <f>("Yes")</f>
        <v>Yes</v>
      </c>
      <c r="CB5" t="s">
        <v>470</v>
      </c>
      <c r="CD5" t="s">
        <v>471</v>
      </c>
      <c r="CE5" t="s">
        <v>472</v>
      </c>
      <c r="CG5">
        <v>0</v>
      </c>
      <c r="CJ5">
        <v>1</v>
      </c>
      <c r="CK5" t="s">
        <v>473</v>
      </c>
      <c r="CM5" t="str">
        <f>("Paid sick leave, Family medical leave")</f>
        <v>Paid sick leave, Family medical leave</v>
      </c>
      <c r="CN5" t="s">
        <v>473</v>
      </c>
      <c r="CP5">
        <v>0</v>
      </c>
      <c r="CY5">
        <v>0</v>
      </c>
      <c r="DB5">
        <v>1</v>
      </c>
      <c r="DC5" t="s">
        <v>474</v>
      </c>
      <c r="DE5" t="str">
        <f>("Statute")</f>
        <v>Statute</v>
      </c>
      <c r="DF5" t="s">
        <v>474</v>
      </c>
      <c r="DH5">
        <v>0</v>
      </c>
      <c r="DN5">
        <v>0</v>
      </c>
      <c r="DQ5">
        <v>0</v>
      </c>
      <c r="DT5">
        <v>1</v>
      </c>
      <c r="DU5" t="s">
        <v>482</v>
      </c>
      <c r="DW5" t="str">
        <f>("State constitution, Statute")</f>
        <v>State constitution, Statute</v>
      </c>
      <c r="DX5" t="s">
        <v>482</v>
      </c>
      <c r="DZ5" t="str">
        <f>("Assessment ratio, Tax rate")</f>
        <v>Assessment ratio, Tax rate</v>
      </c>
      <c r="EA5" t="s">
        <v>482</v>
      </c>
      <c r="EC5">
        <v>1</v>
      </c>
      <c r="ED5" t="s">
        <v>483</v>
      </c>
      <c r="EF5">
        <v>0</v>
      </c>
      <c r="ER5">
        <v>0</v>
      </c>
      <c r="FD5">
        <v>1</v>
      </c>
      <c r="FE5" t="s">
        <v>477</v>
      </c>
      <c r="FG5" t="str">
        <f>("State constitution")</f>
        <v>State constitution</v>
      </c>
      <c r="FH5" t="s">
        <v>477</v>
      </c>
      <c r="FJ5" t="str">
        <f>("Local governments")</f>
        <v>Local governments</v>
      </c>
      <c r="FK5" t="s">
        <v>477</v>
      </c>
      <c r="FM5">
        <v>0</v>
      </c>
      <c r="FP5">
        <v>1</v>
      </c>
      <c r="FQ5" t="s">
        <v>478</v>
      </c>
      <c r="FS5" t="str">
        <f>("State constitution, Statute")</f>
        <v>State constitution, Statute</v>
      </c>
      <c r="FT5" t="s">
        <v>478</v>
      </c>
      <c r="FV5" t="str">
        <f>("Residential, Non-residential")</f>
        <v>Residential, Non-residential</v>
      </c>
      <c r="FW5" t="s">
        <v>479</v>
      </c>
      <c r="FY5">
        <v>0</v>
      </c>
      <c r="GB5">
        <v>1</v>
      </c>
      <c r="GC5" t="s">
        <v>479</v>
      </c>
      <c r="GE5" t="str">
        <f>("State constitution")</f>
        <v>State constitution</v>
      </c>
      <c r="GF5" t="s">
        <v>479</v>
      </c>
      <c r="GH5">
        <v>0</v>
      </c>
      <c r="GK5">
        <v>1</v>
      </c>
      <c r="GL5" t="s">
        <v>491</v>
      </c>
      <c r="GN5" t="str">
        <f>("Inclusive school curriculum, Single-sex spaces, Participation in sports for transgender athletes, Interference with parental rights as determined by state related to health or mental health")</f>
        <v>Inclusive school curriculum, Single-sex spaces, Participation in sports for transgender athletes, Interference with parental rights as determined by state related to health or mental health</v>
      </c>
      <c r="GO5" t="s">
        <v>491</v>
      </c>
      <c r="GQ5">
        <v>0</v>
      </c>
      <c r="GT5">
        <v>0</v>
      </c>
      <c r="HF5">
        <v>0</v>
      </c>
      <c r="HI5">
        <v>1</v>
      </c>
      <c r="HJ5" t="s">
        <v>484</v>
      </c>
      <c r="HK5" t="s">
        <v>485</v>
      </c>
      <c r="HL5">
        <v>1</v>
      </c>
      <c r="HM5" t="s">
        <v>484</v>
      </c>
      <c r="HO5" t="str">
        <f>("One race is inherently superior to another, Individuals are responsible for actions committed in the past by other members of the same race")</f>
        <v>One race is inherently superior to another, Individuals are responsible for actions committed in the past by other members of the same race</v>
      </c>
      <c r="HP5" t="s">
        <v>484</v>
      </c>
      <c r="HR5">
        <v>0</v>
      </c>
      <c r="IA5" t="str">
        <f>("Not specified")</f>
        <v>Not specified</v>
      </c>
      <c r="ID5" t="str">
        <f>("Elementary school, Middle school, High school ")</f>
        <v xml:space="preserve">Elementary school, Middle school, High school </v>
      </c>
      <c r="IE5" t="s">
        <v>486</v>
      </c>
      <c r="IG5">
        <v>0</v>
      </c>
    </row>
    <row r="6" spans="1:243">
      <c r="A6" t="s">
        <v>220</v>
      </c>
      <c r="B6" s="1">
        <v>43678</v>
      </c>
      <c r="C6" s="1">
        <v>44866</v>
      </c>
      <c r="D6" t="str">
        <f>("Firearms, TEL: Property Tax Rate Limit, TEL: Property Tax Levy Limit")</f>
        <v>Firearms, TEL: Property Tax Rate Limit, TEL: Property Tax Levy Limit</v>
      </c>
      <c r="E6" t="s">
        <v>492</v>
      </c>
      <c r="G6">
        <v>0</v>
      </c>
      <c r="V6">
        <v>0</v>
      </c>
      <c r="Y6">
        <v>1</v>
      </c>
      <c r="Z6" t="s">
        <v>493</v>
      </c>
      <c r="AB6" t="str">
        <f>("Possession, Carrying, Transfer, Registration requirements, Sale, Licensing, Concealed carry, Ownership, Transportation")</f>
        <v>Possession, Carrying, Transfer, Registration requirements, Sale, Licensing, Concealed carry, Ownership, Transportation</v>
      </c>
      <c r="AC6" t="s">
        <v>493</v>
      </c>
      <c r="AE6">
        <v>1</v>
      </c>
      <c r="AF6" t="s">
        <v>494</v>
      </c>
      <c r="AH6" t="str">
        <f>("Handguns")</f>
        <v>Handguns</v>
      </c>
      <c r="AI6" t="s">
        <v>495</v>
      </c>
      <c r="AK6">
        <v>0</v>
      </c>
      <c r="AW6">
        <v>0</v>
      </c>
      <c r="AZ6">
        <v>0</v>
      </c>
      <c r="BL6">
        <v>0</v>
      </c>
      <c r="BO6">
        <v>0</v>
      </c>
      <c r="CG6">
        <v>0</v>
      </c>
      <c r="CJ6">
        <v>0</v>
      </c>
      <c r="CY6">
        <v>0</v>
      </c>
      <c r="DB6">
        <v>0</v>
      </c>
      <c r="DQ6">
        <v>0</v>
      </c>
      <c r="DT6">
        <v>0</v>
      </c>
      <c r="EF6">
        <v>0</v>
      </c>
      <c r="ER6">
        <v>0</v>
      </c>
      <c r="FD6">
        <v>1</v>
      </c>
      <c r="FE6" t="s">
        <v>496</v>
      </c>
      <c r="FG6" t="str">
        <f>("Statute")</f>
        <v>Statute</v>
      </c>
      <c r="FH6" t="s">
        <v>496</v>
      </c>
      <c r="FJ6" t="str">
        <f>("Local governments")</f>
        <v>Local governments</v>
      </c>
      <c r="FK6" t="s">
        <v>496</v>
      </c>
      <c r="FM6">
        <v>0</v>
      </c>
      <c r="FP6">
        <v>0</v>
      </c>
      <c r="GB6">
        <v>1</v>
      </c>
      <c r="GC6" t="s">
        <v>497</v>
      </c>
      <c r="GE6" t="str">
        <f>("Statute")</f>
        <v>Statute</v>
      </c>
      <c r="GF6" t="s">
        <v>497</v>
      </c>
      <c r="GH6">
        <v>0</v>
      </c>
      <c r="GK6">
        <v>0</v>
      </c>
      <c r="GQ6">
        <v>0</v>
      </c>
      <c r="GT6">
        <v>0</v>
      </c>
      <c r="HF6">
        <v>0</v>
      </c>
      <c r="HI6">
        <v>0</v>
      </c>
      <c r="IG6">
        <v>0</v>
      </c>
    </row>
    <row r="7" spans="1:243">
      <c r="A7" t="s">
        <v>221</v>
      </c>
      <c r="B7" s="1">
        <v>43678</v>
      </c>
      <c r="C7" s="1">
        <v>44467</v>
      </c>
      <c r="D7" t="s">
        <v>498</v>
      </c>
      <c r="E7" t="s">
        <v>499</v>
      </c>
      <c r="G7">
        <v>0</v>
      </c>
      <c r="V7">
        <v>0</v>
      </c>
      <c r="Y7">
        <v>1</v>
      </c>
      <c r="Z7" t="s">
        <v>500</v>
      </c>
      <c r="AB7" t="str">
        <f>("Possession, Purchase, Carrying, Transfer, Registration requirements, Sale, Licensing, Ammunition, Transportation, Creation of a firearm registry, Buyback programs")</f>
        <v>Possession, Purchase, Carrying, Transfer, Registration requirements, Sale, Licensing, Ammunition, Transportation, Creation of a firearm registry, Buyback programs</v>
      </c>
      <c r="AC7" t="s">
        <v>501</v>
      </c>
      <c r="AE7">
        <v>0</v>
      </c>
      <c r="AK7">
        <v>1</v>
      </c>
      <c r="AL7" t="s">
        <v>502</v>
      </c>
      <c r="AN7">
        <v>1</v>
      </c>
      <c r="AO7" t="s">
        <v>502</v>
      </c>
      <c r="AQ7" t="str">
        <f>("Civil liability, Fines, Removal from office")</f>
        <v>Civil liability, Fines, Removal from office</v>
      </c>
      <c r="AR7" t="s">
        <v>503</v>
      </c>
      <c r="AT7" t="str">
        <f>("Anyone impacted")</f>
        <v>Anyone impacted</v>
      </c>
      <c r="AU7" t="s">
        <v>502</v>
      </c>
      <c r="AW7">
        <v>0</v>
      </c>
      <c r="AZ7">
        <v>1</v>
      </c>
      <c r="BA7" t="s">
        <v>504</v>
      </c>
      <c r="BC7" t="str">
        <f>("Rental, Owner-occupied")</f>
        <v>Rental, Owner-occupied</v>
      </c>
      <c r="BD7" t="s">
        <v>504</v>
      </c>
      <c r="BF7">
        <v>1</v>
      </c>
      <c r="BG7" t="s">
        <v>504</v>
      </c>
      <c r="BI7" t="str">
        <f>("Density bonus, Voluntary programs")</f>
        <v>Density bonus, Voluntary programs</v>
      </c>
      <c r="BJ7" t="s">
        <v>504</v>
      </c>
      <c r="BL7">
        <v>0</v>
      </c>
      <c r="BO7">
        <v>0</v>
      </c>
      <c r="CG7">
        <v>0</v>
      </c>
      <c r="CJ7">
        <v>1</v>
      </c>
      <c r="CK7" t="s">
        <v>505</v>
      </c>
      <c r="CL7" t="s">
        <v>506</v>
      </c>
      <c r="CM7" t="str">
        <f>("Paid sick leave")</f>
        <v>Paid sick leave</v>
      </c>
      <c r="CN7" t="s">
        <v>505</v>
      </c>
      <c r="CP7">
        <v>0</v>
      </c>
      <c r="CY7">
        <v>0</v>
      </c>
      <c r="DB7">
        <v>1</v>
      </c>
      <c r="DC7" t="s">
        <v>507</v>
      </c>
      <c r="DE7" t="str">
        <f t="shared" ref="DE7:DE33" si="0">("Statute")</f>
        <v>Statute</v>
      </c>
      <c r="DF7" t="s">
        <v>507</v>
      </c>
      <c r="DH7">
        <v>0</v>
      </c>
      <c r="DN7">
        <v>0</v>
      </c>
      <c r="DQ7">
        <v>0</v>
      </c>
      <c r="DT7">
        <v>1</v>
      </c>
      <c r="DU7" t="s">
        <v>508</v>
      </c>
      <c r="DW7" t="str">
        <f>("Statute")</f>
        <v>Statute</v>
      </c>
      <c r="DX7" t="s">
        <v>508</v>
      </c>
      <c r="DZ7" t="str">
        <f>("Increase in tax levy over the prior year")</f>
        <v>Increase in tax levy over the prior year</v>
      </c>
      <c r="EA7" t="s">
        <v>508</v>
      </c>
      <c r="EB7" t="s">
        <v>509</v>
      </c>
      <c r="EC7">
        <v>1</v>
      </c>
      <c r="ED7" t="s">
        <v>510</v>
      </c>
      <c r="EF7">
        <v>0</v>
      </c>
      <c r="ER7">
        <v>1</v>
      </c>
      <c r="ES7" t="s">
        <v>511</v>
      </c>
      <c r="EU7" t="str">
        <f>("School districts, All local governments")</f>
        <v>School districts, All local governments</v>
      </c>
      <c r="EV7" t="s">
        <v>512</v>
      </c>
      <c r="EX7" t="str">
        <f>("State constitution")</f>
        <v>State constitution</v>
      </c>
      <c r="EY7" t="s">
        <v>513</v>
      </c>
      <c r="FA7">
        <v>1</v>
      </c>
      <c r="FB7" t="s">
        <v>514</v>
      </c>
      <c r="FD7">
        <v>1</v>
      </c>
      <c r="FE7" t="s">
        <v>515</v>
      </c>
      <c r="FG7" t="str">
        <f>("State constitution")</f>
        <v>State constitution</v>
      </c>
      <c r="FH7" t="s">
        <v>515</v>
      </c>
      <c r="FJ7" t="str">
        <f>("School districts, Local governments")</f>
        <v>School districts, Local governments</v>
      </c>
      <c r="FK7" t="s">
        <v>516</v>
      </c>
      <c r="FM7">
        <v>0</v>
      </c>
      <c r="FP7">
        <v>1</v>
      </c>
      <c r="FQ7" t="s">
        <v>517</v>
      </c>
      <c r="FS7" t="str">
        <f>("State constitution, Statute")</f>
        <v>State constitution, Statute</v>
      </c>
      <c r="FT7" t="s">
        <v>517</v>
      </c>
      <c r="FV7" t="str">
        <f>("Types of properties not specified")</f>
        <v>Types of properties not specified</v>
      </c>
      <c r="FY7">
        <v>0</v>
      </c>
      <c r="GB7">
        <v>1</v>
      </c>
      <c r="GC7" t="s">
        <v>518</v>
      </c>
      <c r="GE7" t="str">
        <f t="shared" ref="GE7:GE18" si="1">("State constitution, Statute")</f>
        <v>State constitution, Statute</v>
      </c>
      <c r="GF7" t="s">
        <v>518</v>
      </c>
      <c r="GH7">
        <v>1</v>
      </c>
      <c r="GI7" t="s">
        <v>519</v>
      </c>
      <c r="GK7">
        <v>0</v>
      </c>
      <c r="GQ7">
        <v>0</v>
      </c>
      <c r="GT7">
        <v>0</v>
      </c>
      <c r="HF7">
        <v>0</v>
      </c>
      <c r="HI7">
        <v>1</v>
      </c>
      <c r="HJ7" t="s">
        <v>520</v>
      </c>
      <c r="HK7" t="s">
        <v>521</v>
      </c>
      <c r="HL7">
        <v>0</v>
      </c>
      <c r="HR7">
        <v>1</v>
      </c>
      <c r="HS7" t="s">
        <v>520</v>
      </c>
      <c r="HU7" t="str">
        <f>("School district")</f>
        <v>School district</v>
      </c>
      <c r="HV7" t="s">
        <v>520</v>
      </c>
      <c r="HX7" t="str">
        <f>("Withholding funds")</f>
        <v>Withholding funds</v>
      </c>
      <c r="HY7" t="s">
        <v>520</v>
      </c>
      <c r="IA7" t="str">
        <f>("Public schools, Charter schools")</f>
        <v>Public schools, Charter schools</v>
      </c>
      <c r="IB7" t="s">
        <v>520</v>
      </c>
      <c r="ID7" t="str">
        <f>("School district")</f>
        <v>School district</v>
      </c>
      <c r="IG7">
        <v>0</v>
      </c>
    </row>
    <row r="8" spans="1:243">
      <c r="A8" t="s">
        <v>221</v>
      </c>
      <c r="B8" s="1">
        <v>44468</v>
      </c>
      <c r="C8" s="1">
        <v>44566</v>
      </c>
      <c r="D8" t="s">
        <v>498</v>
      </c>
      <c r="E8" t="s">
        <v>522</v>
      </c>
      <c r="G8">
        <v>0</v>
      </c>
      <c r="V8">
        <v>0</v>
      </c>
      <c r="Y8">
        <v>1</v>
      </c>
      <c r="Z8" t="s">
        <v>523</v>
      </c>
      <c r="AB8" t="str">
        <f>("Possession, Purchase, Carrying, Transfer, Registration requirements, Sale, Licensing, Ammunition, Ownership, Transportation, Creation of a firearm registry, Buyback programs")</f>
        <v>Possession, Purchase, Carrying, Transfer, Registration requirements, Sale, Licensing, Ammunition, Ownership, Transportation, Creation of a firearm registry, Buyback programs</v>
      </c>
      <c r="AC8" t="s">
        <v>524</v>
      </c>
      <c r="AE8">
        <v>0</v>
      </c>
      <c r="AK8">
        <v>1</v>
      </c>
      <c r="AL8" t="s">
        <v>502</v>
      </c>
      <c r="AN8">
        <v>1</v>
      </c>
      <c r="AO8" t="s">
        <v>502</v>
      </c>
      <c r="AQ8" t="str">
        <f>("Civil liability, Fines, Removal from office")</f>
        <v>Civil liability, Fines, Removal from office</v>
      </c>
      <c r="AR8" t="s">
        <v>503</v>
      </c>
      <c r="AT8" t="str">
        <f>("Anyone impacted")</f>
        <v>Anyone impacted</v>
      </c>
      <c r="AU8" t="s">
        <v>502</v>
      </c>
      <c r="AW8">
        <v>0</v>
      </c>
      <c r="AZ8">
        <v>1</v>
      </c>
      <c r="BA8" t="s">
        <v>504</v>
      </c>
      <c r="BC8" t="str">
        <f>("Rental, Owner-occupied")</f>
        <v>Rental, Owner-occupied</v>
      </c>
      <c r="BD8" t="s">
        <v>504</v>
      </c>
      <c r="BF8">
        <v>1</v>
      </c>
      <c r="BG8" t="s">
        <v>504</v>
      </c>
      <c r="BI8" t="str">
        <f>("Density bonus, Voluntary programs")</f>
        <v>Density bonus, Voluntary programs</v>
      </c>
      <c r="BJ8" t="s">
        <v>504</v>
      </c>
      <c r="BL8">
        <v>0</v>
      </c>
      <c r="BO8">
        <v>0</v>
      </c>
      <c r="CG8">
        <v>0</v>
      </c>
      <c r="CJ8">
        <v>1</v>
      </c>
      <c r="CK8" t="s">
        <v>505</v>
      </c>
      <c r="CL8" t="s">
        <v>506</v>
      </c>
      <c r="CM8" t="str">
        <f>("Paid sick leave")</f>
        <v>Paid sick leave</v>
      </c>
      <c r="CN8" t="s">
        <v>505</v>
      </c>
      <c r="CP8">
        <v>0</v>
      </c>
      <c r="CY8">
        <v>0</v>
      </c>
      <c r="DB8">
        <v>1</v>
      </c>
      <c r="DC8" t="s">
        <v>507</v>
      </c>
      <c r="DE8" t="str">
        <f t="shared" si="0"/>
        <v>Statute</v>
      </c>
      <c r="DF8" t="s">
        <v>507</v>
      </c>
      <c r="DH8">
        <v>0</v>
      </c>
      <c r="DN8">
        <v>0</v>
      </c>
      <c r="DQ8">
        <v>0</v>
      </c>
      <c r="DT8">
        <v>1</v>
      </c>
      <c r="DU8" t="s">
        <v>508</v>
      </c>
      <c r="DW8" t="str">
        <f>("Statute")</f>
        <v>Statute</v>
      </c>
      <c r="DX8" t="s">
        <v>508</v>
      </c>
      <c r="DZ8" t="str">
        <f>("Increase in tax levy over the prior year")</f>
        <v>Increase in tax levy over the prior year</v>
      </c>
      <c r="EA8" t="s">
        <v>508</v>
      </c>
      <c r="EB8" t="s">
        <v>509</v>
      </c>
      <c r="EC8">
        <v>1</v>
      </c>
      <c r="ED8" t="s">
        <v>510</v>
      </c>
      <c r="EF8">
        <v>0</v>
      </c>
      <c r="ER8">
        <v>1</v>
      </c>
      <c r="ES8" t="s">
        <v>511</v>
      </c>
      <c r="EU8" t="str">
        <f>("School districts, All local governments")</f>
        <v>School districts, All local governments</v>
      </c>
      <c r="EV8" t="s">
        <v>512</v>
      </c>
      <c r="EX8" t="str">
        <f>("State constitution")</f>
        <v>State constitution</v>
      </c>
      <c r="EY8" t="s">
        <v>513</v>
      </c>
      <c r="FA8">
        <v>1</v>
      </c>
      <c r="FB8" t="s">
        <v>514</v>
      </c>
      <c r="FD8">
        <v>1</v>
      </c>
      <c r="FE8" t="s">
        <v>515</v>
      </c>
      <c r="FG8" t="str">
        <f>("State constitution")</f>
        <v>State constitution</v>
      </c>
      <c r="FH8" t="s">
        <v>515</v>
      </c>
      <c r="FJ8" t="str">
        <f>("School districts, Local governments")</f>
        <v>School districts, Local governments</v>
      </c>
      <c r="FK8" t="s">
        <v>516</v>
      </c>
      <c r="FM8">
        <v>0</v>
      </c>
      <c r="FP8">
        <v>1</v>
      </c>
      <c r="FQ8" t="s">
        <v>517</v>
      </c>
      <c r="FS8" t="str">
        <f>("State constitution, Statute")</f>
        <v>State constitution, Statute</v>
      </c>
      <c r="FT8" t="s">
        <v>517</v>
      </c>
      <c r="FV8" t="str">
        <f>("Types of properties not specified")</f>
        <v>Types of properties not specified</v>
      </c>
      <c r="FY8">
        <v>0</v>
      </c>
      <c r="GB8">
        <v>1</v>
      </c>
      <c r="GC8" t="s">
        <v>518</v>
      </c>
      <c r="GE8" t="str">
        <f t="shared" si="1"/>
        <v>State constitution, Statute</v>
      </c>
      <c r="GF8" t="s">
        <v>518</v>
      </c>
      <c r="GH8">
        <v>1</v>
      </c>
      <c r="GI8" t="s">
        <v>519</v>
      </c>
      <c r="GK8">
        <v>0</v>
      </c>
      <c r="GQ8">
        <v>0</v>
      </c>
      <c r="GT8">
        <v>0</v>
      </c>
      <c r="HF8">
        <v>0</v>
      </c>
      <c r="HI8">
        <v>1</v>
      </c>
      <c r="HJ8" t="s">
        <v>525</v>
      </c>
      <c r="HK8" t="s">
        <v>526</v>
      </c>
      <c r="HL8">
        <v>1</v>
      </c>
      <c r="HM8" t="s">
        <v>527</v>
      </c>
      <c r="HO8" t="s">
        <v>528</v>
      </c>
      <c r="HP8" t="s">
        <v>527</v>
      </c>
      <c r="HR8">
        <v>1</v>
      </c>
      <c r="HS8" t="s">
        <v>529</v>
      </c>
      <c r="HU8" t="str">
        <f>("School district, Teachers")</f>
        <v>School district, Teachers</v>
      </c>
      <c r="HV8" t="s">
        <v>530</v>
      </c>
      <c r="HW8" t="s">
        <v>531</v>
      </c>
      <c r="HX8" t="str">
        <f>("Civil penalties, Withholding funds, Employment termination")</f>
        <v>Civil penalties, Withholding funds, Employment termination</v>
      </c>
      <c r="HY8" t="s">
        <v>530</v>
      </c>
      <c r="HZ8" t="s">
        <v>531</v>
      </c>
      <c r="IA8" t="str">
        <f>("Public schools, Charter schools")</f>
        <v>Public schools, Charter schools</v>
      </c>
      <c r="IB8" t="s">
        <v>525</v>
      </c>
      <c r="ID8" t="str">
        <f>("Pre-school, Elementary school, Middle school, High school ")</f>
        <v xml:space="preserve">Pre-school, Elementary school, Middle school, High school </v>
      </c>
      <c r="IE8" t="s">
        <v>527</v>
      </c>
      <c r="IF8" t="s">
        <v>532</v>
      </c>
      <c r="IG8">
        <v>0</v>
      </c>
    </row>
    <row r="9" spans="1:243">
      <c r="A9" t="s">
        <v>221</v>
      </c>
      <c r="B9" s="1">
        <v>44567</v>
      </c>
      <c r="C9" s="1">
        <v>44827</v>
      </c>
      <c r="D9" t="s">
        <v>498</v>
      </c>
      <c r="E9" t="s">
        <v>522</v>
      </c>
      <c r="G9">
        <v>0</v>
      </c>
      <c r="V9">
        <v>0</v>
      </c>
      <c r="Y9">
        <v>1</v>
      </c>
      <c r="Z9" t="s">
        <v>523</v>
      </c>
      <c r="AB9" t="str">
        <f>("Possession, Purchase, Carrying, Transfer, Registration requirements, Sale, Licensing, Ammunition, Ownership, Transportation, Creation of a firearm registry, Buyback programs")</f>
        <v>Possession, Purchase, Carrying, Transfer, Registration requirements, Sale, Licensing, Ammunition, Ownership, Transportation, Creation of a firearm registry, Buyback programs</v>
      </c>
      <c r="AC9" t="s">
        <v>524</v>
      </c>
      <c r="AE9">
        <v>0</v>
      </c>
      <c r="AK9">
        <v>1</v>
      </c>
      <c r="AL9" t="s">
        <v>502</v>
      </c>
      <c r="AN9">
        <v>1</v>
      </c>
      <c r="AO9" t="s">
        <v>502</v>
      </c>
      <c r="AQ9" t="str">
        <f>("Civil liability, Fines, Removal from office")</f>
        <v>Civil liability, Fines, Removal from office</v>
      </c>
      <c r="AR9" t="s">
        <v>503</v>
      </c>
      <c r="AT9" t="str">
        <f>("Anyone impacted")</f>
        <v>Anyone impacted</v>
      </c>
      <c r="AU9" t="s">
        <v>502</v>
      </c>
      <c r="AW9">
        <v>0</v>
      </c>
      <c r="AZ9">
        <v>1</v>
      </c>
      <c r="BA9" t="s">
        <v>504</v>
      </c>
      <c r="BC9" t="str">
        <f>("Rental, Owner-occupied")</f>
        <v>Rental, Owner-occupied</v>
      </c>
      <c r="BD9" t="s">
        <v>504</v>
      </c>
      <c r="BF9">
        <v>1</v>
      </c>
      <c r="BG9" t="s">
        <v>504</v>
      </c>
      <c r="BI9" t="str">
        <f>("Density bonus, Voluntary programs")</f>
        <v>Density bonus, Voluntary programs</v>
      </c>
      <c r="BJ9" t="s">
        <v>504</v>
      </c>
      <c r="BL9">
        <v>0</v>
      </c>
      <c r="BO9">
        <v>0</v>
      </c>
      <c r="CG9">
        <v>0</v>
      </c>
      <c r="CJ9">
        <v>1</v>
      </c>
      <c r="CK9" t="s">
        <v>505</v>
      </c>
      <c r="CL9" t="s">
        <v>506</v>
      </c>
      <c r="CM9" t="str">
        <f>("Paid sick leave")</f>
        <v>Paid sick leave</v>
      </c>
      <c r="CN9" t="s">
        <v>505</v>
      </c>
      <c r="CP9">
        <v>0</v>
      </c>
      <c r="CY9">
        <v>0</v>
      </c>
      <c r="DB9">
        <v>1</v>
      </c>
      <c r="DC9" t="s">
        <v>507</v>
      </c>
      <c r="DE9" t="str">
        <f t="shared" si="0"/>
        <v>Statute</v>
      </c>
      <c r="DF9" t="s">
        <v>507</v>
      </c>
      <c r="DH9">
        <v>0</v>
      </c>
      <c r="DN9">
        <v>0</v>
      </c>
      <c r="DQ9">
        <v>0</v>
      </c>
      <c r="DT9">
        <v>1</v>
      </c>
      <c r="DU9" t="s">
        <v>508</v>
      </c>
      <c r="DW9" t="str">
        <f>("Statute")</f>
        <v>Statute</v>
      </c>
      <c r="DX9" t="s">
        <v>508</v>
      </c>
      <c r="DZ9" t="str">
        <f>("Increase in tax levy over the prior year")</f>
        <v>Increase in tax levy over the prior year</v>
      </c>
      <c r="EA9" t="s">
        <v>508</v>
      </c>
      <c r="EB9" t="s">
        <v>509</v>
      </c>
      <c r="EC9">
        <v>1</v>
      </c>
      <c r="ED9" t="s">
        <v>510</v>
      </c>
      <c r="EF9">
        <v>0</v>
      </c>
      <c r="ER9">
        <v>1</v>
      </c>
      <c r="ES9" t="s">
        <v>511</v>
      </c>
      <c r="EU9" t="str">
        <f>("School districts, All local governments")</f>
        <v>School districts, All local governments</v>
      </c>
      <c r="EV9" t="s">
        <v>512</v>
      </c>
      <c r="EX9" t="str">
        <f>("State constitution")</f>
        <v>State constitution</v>
      </c>
      <c r="EY9" t="s">
        <v>513</v>
      </c>
      <c r="FA9">
        <v>1</v>
      </c>
      <c r="FB9" t="s">
        <v>514</v>
      </c>
      <c r="FD9">
        <v>1</v>
      </c>
      <c r="FE9" t="s">
        <v>515</v>
      </c>
      <c r="FG9" t="str">
        <f>("State constitution")</f>
        <v>State constitution</v>
      </c>
      <c r="FH9" t="s">
        <v>515</v>
      </c>
      <c r="FJ9" t="str">
        <f>("School districts, Local governments")</f>
        <v>School districts, Local governments</v>
      </c>
      <c r="FK9" t="s">
        <v>516</v>
      </c>
      <c r="FM9">
        <v>0</v>
      </c>
      <c r="FP9">
        <v>1</v>
      </c>
      <c r="FQ9" t="s">
        <v>517</v>
      </c>
      <c r="FS9" t="str">
        <f>("State constitution, Statute")</f>
        <v>State constitution, Statute</v>
      </c>
      <c r="FT9" t="s">
        <v>517</v>
      </c>
      <c r="FV9" t="str">
        <f>("Types of properties not specified")</f>
        <v>Types of properties not specified</v>
      </c>
      <c r="FY9">
        <v>0</v>
      </c>
      <c r="GB9">
        <v>1</v>
      </c>
      <c r="GC9" t="s">
        <v>518</v>
      </c>
      <c r="GE9" t="str">
        <f t="shared" si="1"/>
        <v>State constitution, Statute</v>
      </c>
      <c r="GF9" t="s">
        <v>518</v>
      </c>
      <c r="GH9">
        <v>1</v>
      </c>
      <c r="GI9" t="s">
        <v>519</v>
      </c>
      <c r="GK9">
        <v>0</v>
      </c>
      <c r="GQ9">
        <v>0</v>
      </c>
      <c r="GT9">
        <v>0</v>
      </c>
      <c r="HF9">
        <v>0</v>
      </c>
      <c r="HI9">
        <v>1</v>
      </c>
      <c r="HJ9" t="s">
        <v>525</v>
      </c>
      <c r="HK9" t="s">
        <v>533</v>
      </c>
      <c r="HL9">
        <v>1</v>
      </c>
      <c r="HM9" t="s">
        <v>527</v>
      </c>
      <c r="HO9" t="s">
        <v>528</v>
      </c>
      <c r="HP9" t="s">
        <v>527</v>
      </c>
      <c r="HR9">
        <v>1</v>
      </c>
      <c r="HS9" t="s">
        <v>529</v>
      </c>
      <c r="HU9" t="str">
        <f>("School district, Teachers")</f>
        <v>School district, Teachers</v>
      </c>
      <c r="HV9" t="s">
        <v>530</v>
      </c>
      <c r="HW9" t="s">
        <v>531</v>
      </c>
      <c r="HX9" t="str">
        <f>("Civil penalties, Withholding funds, Employment termination")</f>
        <v>Civil penalties, Withholding funds, Employment termination</v>
      </c>
      <c r="HY9" t="s">
        <v>530</v>
      </c>
      <c r="HZ9" t="s">
        <v>531</v>
      </c>
      <c r="IA9" t="str">
        <f>("Public schools, Charter schools")</f>
        <v>Public schools, Charter schools</v>
      </c>
      <c r="IB9" t="s">
        <v>525</v>
      </c>
      <c r="ID9" t="str">
        <f>("Pre-school, Elementary school, Middle school, High school ")</f>
        <v xml:space="preserve">Pre-school, Elementary school, Middle school, High school </v>
      </c>
      <c r="IE9" t="s">
        <v>527</v>
      </c>
      <c r="IF9" t="s">
        <v>532</v>
      </c>
      <c r="IG9">
        <v>0</v>
      </c>
    </row>
    <row r="10" spans="1:243">
      <c r="A10" t="s">
        <v>221</v>
      </c>
      <c r="B10" s="1">
        <v>44828</v>
      </c>
      <c r="C10" s="1">
        <v>44866</v>
      </c>
      <c r="D10" t="s">
        <v>534</v>
      </c>
      <c r="E10" t="s">
        <v>535</v>
      </c>
      <c r="G10">
        <v>0</v>
      </c>
      <c r="V10">
        <v>0</v>
      </c>
      <c r="Y10">
        <v>1</v>
      </c>
      <c r="Z10" t="s">
        <v>523</v>
      </c>
      <c r="AB10" t="str">
        <f>("Possession, Purchase, Carrying, Transfer, Registration requirements, Sale, Licensing, Ammunition, Ownership, Transportation, Creation of a firearm registry, Buyback programs")</f>
        <v>Possession, Purchase, Carrying, Transfer, Registration requirements, Sale, Licensing, Ammunition, Ownership, Transportation, Creation of a firearm registry, Buyback programs</v>
      </c>
      <c r="AC10" t="s">
        <v>524</v>
      </c>
      <c r="AE10">
        <v>0</v>
      </c>
      <c r="AK10">
        <v>1</v>
      </c>
      <c r="AL10" t="s">
        <v>502</v>
      </c>
      <c r="AN10">
        <v>1</v>
      </c>
      <c r="AO10" t="s">
        <v>502</v>
      </c>
      <c r="AQ10" t="str">
        <f>("Civil liability, Fines, Removal from office")</f>
        <v>Civil liability, Fines, Removal from office</v>
      </c>
      <c r="AR10" t="s">
        <v>503</v>
      </c>
      <c r="AT10" t="str">
        <f>("Anyone impacted")</f>
        <v>Anyone impacted</v>
      </c>
      <c r="AU10" t="s">
        <v>502</v>
      </c>
      <c r="AW10">
        <v>0</v>
      </c>
      <c r="AZ10">
        <v>1</v>
      </c>
      <c r="BA10" t="s">
        <v>504</v>
      </c>
      <c r="BC10" t="str">
        <f>("Rental, Owner-occupied")</f>
        <v>Rental, Owner-occupied</v>
      </c>
      <c r="BD10" t="s">
        <v>504</v>
      </c>
      <c r="BF10">
        <v>1</v>
      </c>
      <c r="BG10" t="s">
        <v>504</v>
      </c>
      <c r="BI10" t="str">
        <f>("Density bonus, Voluntary programs")</f>
        <v>Density bonus, Voluntary programs</v>
      </c>
      <c r="BJ10" t="s">
        <v>504</v>
      </c>
      <c r="BL10">
        <v>0</v>
      </c>
      <c r="BO10">
        <v>0</v>
      </c>
      <c r="CG10">
        <v>0</v>
      </c>
      <c r="CJ10">
        <v>1</v>
      </c>
      <c r="CK10" t="s">
        <v>505</v>
      </c>
      <c r="CL10" t="s">
        <v>506</v>
      </c>
      <c r="CM10" t="str">
        <f>("Paid sick leave")</f>
        <v>Paid sick leave</v>
      </c>
      <c r="CN10" t="s">
        <v>505</v>
      </c>
      <c r="CP10">
        <v>0</v>
      </c>
      <c r="CY10">
        <v>0</v>
      </c>
      <c r="DB10">
        <v>1</v>
      </c>
      <c r="DC10" t="s">
        <v>507</v>
      </c>
      <c r="DE10" t="str">
        <f t="shared" si="0"/>
        <v>Statute</v>
      </c>
      <c r="DF10" t="s">
        <v>507</v>
      </c>
      <c r="DH10">
        <v>0</v>
      </c>
      <c r="DN10">
        <v>0</v>
      </c>
      <c r="DQ10">
        <v>0</v>
      </c>
      <c r="DT10">
        <v>1</v>
      </c>
      <c r="DU10" t="s">
        <v>508</v>
      </c>
      <c r="DW10" t="str">
        <f>("Statute")</f>
        <v>Statute</v>
      </c>
      <c r="DX10" t="s">
        <v>508</v>
      </c>
      <c r="DZ10" t="str">
        <f>("Increase in tax levy over the prior year")</f>
        <v>Increase in tax levy over the prior year</v>
      </c>
      <c r="EA10" t="s">
        <v>508</v>
      </c>
      <c r="EB10" t="s">
        <v>509</v>
      </c>
      <c r="EC10">
        <v>1</v>
      </c>
      <c r="ED10" t="s">
        <v>510</v>
      </c>
      <c r="EF10">
        <v>0</v>
      </c>
      <c r="ER10">
        <v>1</v>
      </c>
      <c r="ES10" t="s">
        <v>511</v>
      </c>
      <c r="EU10" t="str">
        <f>("School districts, All local governments")</f>
        <v>School districts, All local governments</v>
      </c>
      <c r="EV10" t="s">
        <v>512</v>
      </c>
      <c r="EX10" t="str">
        <f>("State constitution")</f>
        <v>State constitution</v>
      </c>
      <c r="EY10" t="s">
        <v>513</v>
      </c>
      <c r="FA10">
        <v>1</v>
      </c>
      <c r="FB10" t="s">
        <v>514</v>
      </c>
      <c r="FD10">
        <v>1</v>
      </c>
      <c r="FE10" t="s">
        <v>515</v>
      </c>
      <c r="FG10" t="str">
        <f>("State constitution")</f>
        <v>State constitution</v>
      </c>
      <c r="FH10" t="s">
        <v>515</v>
      </c>
      <c r="FJ10" t="str">
        <f>("School districts, Local governments")</f>
        <v>School districts, Local governments</v>
      </c>
      <c r="FK10" t="s">
        <v>516</v>
      </c>
      <c r="FM10">
        <v>0</v>
      </c>
      <c r="FP10">
        <v>1</v>
      </c>
      <c r="FQ10" t="s">
        <v>517</v>
      </c>
      <c r="FS10" t="str">
        <f>("State constitution, Statute")</f>
        <v>State constitution, Statute</v>
      </c>
      <c r="FT10" t="s">
        <v>517</v>
      </c>
      <c r="FV10" t="str">
        <f>("Types of properties not specified")</f>
        <v>Types of properties not specified</v>
      </c>
      <c r="FY10">
        <v>0</v>
      </c>
      <c r="GB10">
        <v>1</v>
      </c>
      <c r="GC10" t="s">
        <v>518</v>
      </c>
      <c r="GE10" t="str">
        <f t="shared" si="1"/>
        <v>State constitution, Statute</v>
      </c>
      <c r="GF10" t="s">
        <v>518</v>
      </c>
      <c r="GH10">
        <v>1</v>
      </c>
      <c r="GI10" t="s">
        <v>519</v>
      </c>
      <c r="GK10">
        <v>1</v>
      </c>
      <c r="GL10" t="s">
        <v>536</v>
      </c>
      <c r="GN10" t="str">
        <f>("Participation in sports for transgender athletes, Interference with parental rights as determined by state related to health or mental health")</f>
        <v>Participation in sports for transgender athletes, Interference with parental rights as determined by state related to health or mental health</v>
      </c>
      <c r="GO10" t="s">
        <v>537</v>
      </c>
      <c r="GQ10">
        <v>0</v>
      </c>
      <c r="GT10">
        <v>0</v>
      </c>
      <c r="HF10">
        <v>0</v>
      </c>
      <c r="HI10">
        <v>1</v>
      </c>
      <c r="HJ10" t="s">
        <v>525</v>
      </c>
      <c r="HK10" t="s">
        <v>533</v>
      </c>
      <c r="HL10">
        <v>1</v>
      </c>
      <c r="HM10" t="s">
        <v>527</v>
      </c>
      <c r="HO10" t="s">
        <v>528</v>
      </c>
      <c r="HP10" t="s">
        <v>527</v>
      </c>
      <c r="HR10">
        <v>1</v>
      </c>
      <c r="HS10" t="s">
        <v>529</v>
      </c>
      <c r="HU10" t="str">
        <f>("School district, Teachers")</f>
        <v>School district, Teachers</v>
      </c>
      <c r="HV10" t="s">
        <v>530</v>
      </c>
      <c r="HW10" t="s">
        <v>531</v>
      </c>
      <c r="HX10" t="str">
        <f>("Civil penalties, Withholding funds, Employment termination")</f>
        <v>Civil penalties, Withholding funds, Employment termination</v>
      </c>
      <c r="HY10" t="s">
        <v>530</v>
      </c>
      <c r="HZ10" t="s">
        <v>531</v>
      </c>
      <c r="IA10" t="str">
        <f>("Public schools, Charter schools")</f>
        <v>Public schools, Charter schools</v>
      </c>
      <c r="IB10" t="s">
        <v>525</v>
      </c>
      <c r="ID10" t="str">
        <f>("Pre-school, Elementary school, Middle school, High school ")</f>
        <v xml:space="preserve">Pre-school, Elementary school, Middle school, High school </v>
      </c>
      <c r="IE10" t="s">
        <v>527</v>
      </c>
      <c r="IF10" t="s">
        <v>532</v>
      </c>
      <c r="IG10">
        <v>0</v>
      </c>
    </row>
    <row r="11" spans="1:243">
      <c r="A11" t="s">
        <v>222</v>
      </c>
      <c r="B11" s="1">
        <v>43678</v>
      </c>
      <c r="C11" s="1">
        <v>44013</v>
      </c>
      <c r="D11" t="str">
        <f t="shared" ref="D11:D16" si="2">("Firearms, Municipal Broadband, Paid Leave, Rent Control, TEL: General Revenue Limit, TEL: Property Tax Rate Limit, TEL: Property Tax Assessment Limit, TEL: Property Tax Levy Limit, Transgender Rights")</f>
        <v>Firearms, Municipal Broadband, Paid Leave, Rent Control, TEL: General Revenue Limit, TEL: Property Tax Rate Limit, TEL: Property Tax Assessment Limit, TEL: Property Tax Levy Limit, Transgender Rights</v>
      </c>
      <c r="E11" t="s">
        <v>538</v>
      </c>
      <c r="G11">
        <v>0</v>
      </c>
      <c r="V11">
        <v>0</v>
      </c>
      <c r="Y11">
        <v>1</v>
      </c>
      <c r="Z11" t="s">
        <v>539</v>
      </c>
      <c r="AB11" t="str">
        <f>("Possession, Carrying, Transfer, Ammunition, Ownership, Transportation")</f>
        <v>Possession, Carrying, Transfer, Ammunition, Ownership, Transportation</v>
      </c>
      <c r="AC11" t="s">
        <v>540</v>
      </c>
      <c r="AE11">
        <v>0</v>
      </c>
      <c r="AK11">
        <v>0</v>
      </c>
      <c r="AW11">
        <v>0</v>
      </c>
      <c r="AZ11">
        <v>0</v>
      </c>
      <c r="BL11">
        <v>0</v>
      </c>
      <c r="BO11">
        <v>1</v>
      </c>
      <c r="BP11" t="s">
        <v>541</v>
      </c>
      <c r="BR11">
        <v>1</v>
      </c>
      <c r="BS11" t="s">
        <v>541</v>
      </c>
      <c r="BU11" t="str">
        <f>("Municipality must keep public records, Rates must reflect cost of providing service ")</f>
        <v xml:space="preserve">Municipality must keep public records, Rates must reflect cost of providing service </v>
      </c>
      <c r="BV11" t="s">
        <v>542</v>
      </c>
      <c r="BW11" t="s">
        <v>543</v>
      </c>
      <c r="BX11" t="str">
        <f t="shared" ref="BX11:BX18" si="3">("Law does not specify type of broadband permissible")</f>
        <v>Law does not specify type of broadband permissible</v>
      </c>
      <c r="CA11" t="str">
        <f t="shared" ref="CA11:CA18" si="4">("No, state law expressly preempts municipal broadband")</f>
        <v>No, state law expressly preempts municipal broadband</v>
      </c>
      <c r="CG11">
        <v>0</v>
      </c>
      <c r="CJ11">
        <v>1</v>
      </c>
      <c r="CK11" t="s">
        <v>544</v>
      </c>
      <c r="CL11" t="s">
        <v>545</v>
      </c>
      <c r="CM11" t="str">
        <f t="shared" ref="CM11:CM18" si="5">("Paid sick leave, Family medical leave")</f>
        <v>Paid sick leave, Family medical leave</v>
      </c>
      <c r="CN11" t="s">
        <v>546</v>
      </c>
      <c r="CP11">
        <v>1</v>
      </c>
      <c r="CQ11" t="s">
        <v>547</v>
      </c>
      <c r="CS11" t="str">
        <f t="shared" ref="CS11:CS18" si="6">("Public employees")</f>
        <v>Public employees</v>
      </c>
      <c r="CT11" t="s">
        <v>548</v>
      </c>
      <c r="CU11" t="s">
        <v>549</v>
      </c>
      <c r="CV11" t="str">
        <f t="shared" ref="CV11:CV18" si="7">("Paid sick leave, Family medical leave")</f>
        <v>Paid sick leave, Family medical leave</v>
      </c>
      <c r="CW11" t="s">
        <v>547</v>
      </c>
      <c r="CY11">
        <v>0</v>
      </c>
      <c r="DB11">
        <v>1</v>
      </c>
      <c r="DC11" t="s">
        <v>550</v>
      </c>
      <c r="DE11" t="str">
        <f t="shared" si="0"/>
        <v>Statute</v>
      </c>
      <c r="DF11" t="s">
        <v>550</v>
      </c>
      <c r="DH11">
        <v>0</v>
      </c>
      <c r="DN11">
        <v>0</v>
      </c>
      <c r="DQ11">
        <v>0</v>
      </c>
      <c r="DT11">
        <v>0</v>
      </c>
      <c r="EF11">
        <v>1</v>
      </c>
      <c r="EG11" t="s">
        <v>551</v>
      </c>
      <c r="EI11" t="str">
        <f t="shared" ref="EI11:EI18" si="8">("State constitution, Statute")</f>
        <v>State constitution, Statute</v>
      </c>
      <c r="EJ11" t="s">
        <v>551</v>
      </c>
      <c r="EL11" t="str">
        <f t="shared" ref="EL11:EL18" si="9">("All local governments")</f>
        <v>All local governments</v>
      </c>
      <c r="EM11" t="s">
        <v>551</v>
      </c>
      <c r="EN11" t="s">
        <v>552</v>
      </c>
      <c r="EO11">
        <v>0</v>
      </c>
      <c r="ER11">
        <v>0</v>
      </c>
      <c r="FD11">
        <v>1</v>
      </c>
      <c r="FE11" t="s">
        <v>553</v>
      </c>
      <c r="FG11" t="str">
        <f t="shared" ref="FG11:FG23" si="10">("State constitution, Statute")</f>
        <v>State constitution, Statute</v>
      </c>
      <c r="FH11" t="s">
        <v>553</v>
      </c>
      <c r="FJ11" t="str">
        <f t="shared" ref="FJ11:FJ18" si="11">("Local governments")</f>
        <v>Local governments</v>
      </c>
      <c r="FK11" t="s">
        <v>553</v>
      </c>
      <c r="FM11">
        <v>0</v>
      </c>
      <c r="FP11">
        <v>1</v>
      </c>
      <c r="FQ11" t="s">
        <v>554</v>
      </c>
      <c r="FS11" t="str">
        <f t="shared" ref="FS11:FS18" si="12">("State constitution")</f>
        <v>State constitution</v>
      </c>
      <c r="FT11" t="s">
        <v>554</v>
      </c>
      <c r="FV11" t="str">
        <f t="shared" ref="FV11:FV18" si="13">("Residential")</f>
        <v>Residential</v>
      </c>
      <c r="FW11" t="s">
        <v>555</v>
      </c>
      <c r="FY11">
        <v>0</v>
      </c>
      <c r="GB11">
        <v>1</v>
      </c>
      <c r="GC11" t="s">
        <v>551</v>
      </c>
      <c r="GE11" t="str">
        <f t="shared" si="1"/>
        <v>State constitution, Statute</v>
      </c>
      <c r="GF11" t="s">
        <v>551</v>
      </c>
      <c r="GH11">
        <v>0</v>
      </c>
      <c r="GK11">
        <v>1</v>
      </c>
      <c r="GL11" t="s">
        <v>556</v>
      </c>
      <c r="GN11" t="str">
        <f t="shared" ref="GN11:GN17" si="14">("Adding new protected classes")</f>
        <v>Adding new protected classes</v>
      </c>
      <c r="GO11" t="s">
        <v>556</v>
      </c>
      <c r="GQ11">
        <v>0</v>
      </c>
      <c r="GT11">
        <v>0</v>
      </c>
      <c r="HF11">
        <v>0</v>
      </c>
      <c r="HI11">
        <v>0</v>
      </c>
      <c r="IG11">
        <v>0</v>
      </c>
    </row>
    <row r="12" spans="1:243">
      <c r="A12" t="s">
        <v>222</v>
      </c>
      <c r="B12" s="1">
        <v>44014</v>
      </c>
      <c r="C12" s="1">
        <v>44230</v>
      </c>
      <c r="D12" t="str">
        <f t="shared" si="2"/>
        <v>Firearms, Municipal Broadband, Paid Leave, Rent Control, TEL: General Revenue Limit, TEL: Property Tax Rate Limit, TEL: Property Tax Assessment Limit, TEL: Property Tax Levy Limit, Transgender Rights</v>
      </c>
      <c r="E12" t="s">
        <v>557</v>
      </c>
      <c r="G12">
        <v>0</v>
      </c>
      <c r="V12">
        <v>0</v>
      </c>
      <c r="Y12">
        <v>1</v>
      </c>
      <c r="Z12" t="s">
        <v>558</v>
      </c>
      <c r="AB12" t="str">
        <f>("Possession, Carrying, Transfer, Ammunition, Ownership, Transportation")</f>
        <v>Possession, Carrying, Transfer, Ammunition, Ownership, Transportation</v>
      </c>
      <c r="AC12" t="s">
        <v>559</v>
      </c>
      <c r="AE12">
        <v>0</v>
      </c>
      <c r="AK12">
        <v>0</v>
      </c>
      <c r="AW12">
        <v>0</v>
      </c>
      <c r="AZ12">
        <v>0</v>
      </c>
      <c r="BL12">
        <v>0</v>
      </c>
      <c r="BO12">
        <v>1</v>
      </c>
      <c r="BP12" t="s">
        <v>541</v>
      </c>
      <c r="BR12">
        <v>1</v>
      </c>
      <c r="BS12" t="s">
        <v>541</v>
      </c>
      <c r="BU12" t="str">
        <f>("Rates must reflect cost of providing service , Municipality must keep public records")</f>
        <v>Rates must reflect cost of providing service , Municipality must keep public records</v>
      </c>
      <c r="BV12" t="s">
        <v>542</v>
      </c>
      <c r="BW12" t="s">
        <v>543</v>
      </c>
      <c r="BX12" t="str">
        <f t="shared" si="3"/>
        <v>Law does not specify type of broadband permissible</v>
      </c>
      <c r="CA12" t="str">
        <f t="shared" si="4"/>
        <v>No, state law expressly preempts municipal broadband</v>
      </c>
      <c r="CG12">
        <v>0</v>
      </c>
      <c r="CJ12">
        <v>1</v>
      </c>
      <c r="CK12" t="s">
        <v>560</v>
      </c>
      <c r="CL12" t="s">
        <v>545</v>
      </c>
      <c r="CM12" t="str">
        <f t="shared" si="5"/>
        <v>Paid sick leave, Family medical leave</v>
      </c>
      <c r="CN12" t="s">
        <v>561</v>
      </c>
      <c r="CP12">
        <v>1</v>
      </c>
      <c r="CQ12" t="s">
        <v>547</v>
      </c>
      <c r="CS12" t="str">
        <f t="shared" si="6"/>
        <v>Public employees</v>
      </c>
      <c r="CT12" t="s">
        <v>548</v>
      </c>
      <c r="CU12" t="s">
        <v>549</v>
      </c>
      <c r="CV12" t="str">
        <f t="shared" si="7"/>
        <v>Paid sick leave, Family medical leave</v>
      </c>
      <c r="CW12" t="s">
        <v>547</v>
      </c>
      <c r="CY12">
        <v>0</v>
      </c>
      <c r="DB12">
        <v>1</v>
      </c>
      <c r="DC12" t="s">
        <v>550</v>
      </c>
      <c r="DE12" t="str">
        <f t="shared" si="0"/>
        <v>Statute</v>
      </c>
      <c r="DF12" t="s">
        <v>550</v>
      </c>
      <c r="DH12">
        <v>0</v>
      </c>
      <c r="DN12">
        <v>0</v>
      </c>
      <c r="DQ12">
        <v>0</v>
      </c>
      <c r="DT12">
        <v>0</v>
      </c>
      <c r="EF12">
        <v>1</v>
      </c>
      <c r="EG12" t="s">
        <v>551</v>
      </c>
      <c r="EI12" t="str">
        <f t="shared" si="8"/>
        <v>State constitution, Statute</v>
      </c>
      <c r="EJ12" t="s">
        <v>551</v>
      </c>
      <c r="EL12" t="str">
        <f t="shared" si="9"/>
        <v>All local governments</v>
      </c>
      <c r="EM12" t="s">
        <v>551</v>
      </c>
      <c r="EN12" t="s">
        <v>552</v>
      </c>
      <c r="EO12">
        <v>0</v>
      </c>
      <c r="ER12">
        <v>0</v>
      </c>
      <c r="FD12">
        <v>1</v>
      </c>
      <c r="FE12" t="s">
        <v>553</v>
      </c>
      <c r="FG12" t="str">
        <f t="shared" si="10"/>
        <v>State constitution, Statute</v>
      </c>
      <c r="FH12" t="s">
        <v>553</v>
      </c>
      <c r="FJ12" t="str">
        <f t="shared" si="11"/>
        <v>Local governments</v>
      </c>
      <c r="FK12" t="s">
        <v>553</v>
      </c>
      <c r="FM12">
        <v>0</v>
      </c>
      <c r="FP12">
        <v>1</v>
      </c>
      <c r="FQ12" t="s">
        <v>554</v>
      </c>
      <c r="FS12" t="str">
        <f t="shared" si="12"/>
        <v>State constitution</v>
      </c>
      <c r="FT12" t="s">
        <v>554</v>
      </c>
      <c r="FV12" t="str">
        <f t="shared" si="13"/>
        <v>Residential</v>
      </c>
      <c r="FW12" t="s">
        <v>555</v>
      </c>
      <c r="FY12">
        <v>0</v>
      </c>
      <c r="GB12">
        <v>1</v>
      </c>
      <c r="GC12" t="s">
        <v>551</v>
      </c>
      <c r="GE12" t="str">
        <f t="shared" si="1"/>
        <v>State constitution, Statute</v>
      </c>
      <c r="GF12" t="s">
        <v>551</v>
      </c>
      <c r="GH12">
        <v>0</v>
      </c>
      <c r="GK12">
        <v>1</v>
      </c>
      <c r="GL12" t="s">
        <v>556</v>
      </c>
      <c r="GN12" t="str">
        <f t="shared" si="14"/>
        <v>Adding new protected classes</v>
      </c>
      <c r="GO12" t="s">
        <v>556</v>
      </c>
      <c r="GQ12">
        <v>0</v>
      </c>
      <c r="GT12">
        <v>0</v>
      </c>
      <c r="HF12">
        <v>0</v>
      </c>
      <c r="HI12">
        <v>0</v>
      </c>
      <c r="IG12">
        <v>0</v>
      </c>
    </row>
    <row r="13" spans="1:243">
      <c r="A13" t="s">
        <v>222</v>
      </c>
      <c r="B13" s="1">
        <v>44231</v>
      </c>
      <c r="C13" s="1">
        <v>44271</v>
      </c>
      <c r="D13" t="str">
        <f t="shared" si="2"/>
        <v>Firearms, Municipal Broadband, Paid Leave, Rent Control, TEL: General Revenue Limit, TEL: Property Tax Rate Limit, TEL: Property Tax Assessment Limit, TEL: Property Tax Levy Limit, Transgender Rights</v>
      </c>
      <c r="E13" t="s">
        <v>562</v>
      </c>
      <c r="G13">
        <v>0</v>
      </c>
      <c r="V13">
        <v>0</v>
      </c>
      <c r="Y13">
        <v>1</v>
      </c>
      <c r="Z13" t="s">
        <v>558</v>
      </c>
      <c r="AB13" t="str">
        <f>("Possession, Carrying, Transfer, Ammunition, Ownership, Transportation")</f>
        <v>Possession, Carrying, Transfer, Ammunition, Ownership, Transportation</v>
      </c>
      <c r="AC13" t="s">
        <v>559</v>
      </c>
      <c r="AE13">
        <v>0</v>
      </c>
      <c r="AK13">
        <v>0</v>
      </c>
      <c r="AW13">
        <v>0</v>
      </c>
      <c r="AZ13">
        <v>0</v>
      </c>
      <c r="BL13">
        <v>0</v>
      </c>
      <c r="BO13">
        <v>1</v>
      </c>
      <c r="BP13" t="s">
        <v>541</v>
      </c>
      <c r="BR13">
        <v>1</v>
      </c>
      <c r="BS13" t="s">
        <v>541</v>
      </c>
      <c r="BU13" t="str">
        <f t="shared" ref="BU13:BU18" si="15">("Service must be provided within a restricted geographic area, Rates must reflect cost of providing service , Municipality must keep public records")</f>
        <v>Service must be provided within a restricted geographic area, Rates must reflect cost of providing service , Municipality must keep public records</v>
      </c>
      <c r="BV13" t="s">
        <v>563</v>
      </c>
      <c r="BW13" t="s">
        <v>564</v>
      </c>
      <c r="BX13" t="str">
        <f t="shared" si="3"/>
        <v>Law does not specify type of broadband permissible</v>
      </c>
      <c r="CA13" t="str">
        <f t="shared" si="4"/>
        <v>No, state law expressly preempts municipal broadband</v>
      </c>
      <c r="CG13">
        <v>0</v>
      </c>
      <c r="CJ13">
        <v>1</v>
      </c>
      <c r="CK13" t="s">
        <v>560</v>
      </c>
      <c r="CL13" t="s">
        <v>545</v>
      </c>
      <c r="CM13" t="str">
        <f t="shared" si="5"/>
        <v>Paid sick leave, Family medical leave</v>
      </c>
      <c r="CN13" t="s">
        <v>561</v>
      </c>
      <c r="CP13">
        <v>1</v>
      </c>
      <c r="CQ13" t="s">
        <v>547</v>
      </c>
      <c r="CS13" t="str">
        <f t="shared" si="6"/>
        <v>Public employees</v>
      </c>
      <c r="CT13" t="s">
        <v>548</v>
      </c>
      <c r="CU13" t="s">
        <v>549</v>
      </c>
      <c r="CV13" t="str">
        <f t="shared" si="7"/>
        <v>Paid sick leave, Family medical leave</v>
      </c>
      <c r="CW13" t="s">
        <v>547</v>
      </c>
      <c r="CY13">
        <v>0</v>
      </c>
      <c r="DB13">
        <v>1</v>
      </c>
      <c r="DC13" t="s">
        <v>550</v>
      </c>
      <c r="DE13" t="str">
        <f t="shared" si="0"/>
        <v>Statute</v>
      </c>
      <c r="DF13" t="s">
        <v>550</v>
      </c>
      <c r="DH13">
        <v>0</v>
      </c>
      <c r="DN13">
        <v>0</v>
      </c>
      <c r="DQ13">
        <v>0</v>
      </c>
      <c r="DT13">
        <v>0</v>
      </c>
      <c r="EF13">
        <v>1</v>
      </c>
      <c r="EG13" t="s">
        <v>551</v>
      </c>
      <c r="EI13" t="str">
        <f t="shared" si="8"/>
        <v>State constitution, Statute</v>
      </c>
      <c r="EJ13" t="s">
        <v>551</v>
      </c>
      <c r="EL13" t="str">
        <f t="shared" si="9"/>
        <v>All local governments</v>
      </c>
      <c r="EM13" t="s">
        <v>551</v>
      </c>
      <c r="EN13" t="s">
        <v>552</v>
      </c>
      <c r="EO13">
        <v>0</v>
      </c>
      <c r="ER13">
        <v>0</v>
      </c>
      <c r="FD13">
        <v>1</v>
      </c>
      <c r="FE13" t="s">
        <v>553</v>
      </c>
      <c r="FG13" t="str">
        <f t="shared" si="10"/>
        <v>State constitution, Statute</v>
      </c>
      <c r="FH13" t="s">
        <v>553</v>
      </c>
      <c r="FJ13" t="str">
        <f t="shared" si="11"/>
        <v>Local governments</v>
      </c>
      <c r="FK13" t="s">
        <v>553</v>
      </c>
      <c r="FM13">
        <v>0</v>
      </c>
      <c r="FP13">
        <v>1</v>
      </c>
      <c r="FQ13" t="s">
        <v>554</v>
      </c>
      <c r="FS13" t="str">
        <f t="shared" si="12"/>
        <v>State constitution</v>
      </c>
      <c r="FT13" t="s">
        <v>554</v>
      </c>
      <c r="FV13" t="str">
        <f t="shared" si="13"/>
        <v>Residential</v>
      </c>
      <c r="FW13" t="s">
        <v>555</v>
      </c>
      <c r="FY13">
        <v>0</v>
      </c>
      <c r="GB13">
        <v>1</v>
      </c>
      <c r="GC13" t="s">
        <v>551</v>
      </c>
      <c r="GE13" t="str">
        <f t="shared" si="1"/>
        <v>State constitution, Statute</v>
      </c>
      <c r="GF13" t="s">
        <v>551</v>
      </c>
      <c r="GH13">
        <v>0</v>
      </c>
      <c r="GK13">
        <v>1</v>
      </c>
      <c r="GL13" t="s">
        <v>556</v>
      </c>
      <c r="GN13" t="str">
        <f t="shared" si="14"/>
        <v>Adding new protected classes</v>
      </c>
      <c r="GO13" t="s">
        <v>556</v>
      </c>
      <c r="GQ13">
        <v>0</v>
      </c>
      <c r="GT13">
        <v>0</v>
      </c>
      <c r="HF13">
        <v>0</v>
      </c>
      <c r="HI13">
        <v>0</v>
      </c>
      <c r="IG13">
        <v>0</v>
      </c>
    </row>
    <row r="14" spans="1:243">
      <c r="A14" t="s">
        <v>222</v>
      </c>
      <c r="B14" s="1">
        <v>44272</v>
      </c>
      <c r="C14" s="1">
        <v>44404</v>
      </c>
      <c r="D14" t="str">
        <f t="shared" si="2"/>
        <v>Firearms, Municipal Broadband, Paid Leave, Rent Control, TEL: General Revenue Limit, TEL: Property Tax Rate Limit, TEL: Property Tax Assessment Limit, TEL: Property Tax Levy Limit, Transgender Rights</v>
      </c>
      <c r="E14" t="s">
        <v>565</v>
      </c>
      <c r="G14">
        <v>0</v>
      </c>
      <c r="V14">
        <v>0</v>
      </c>
      <c r="Y14">
        <v>1</v>
      </c>
      <c r="Z14" t="s">
        <v>558</v>
      </c>
      <c r="AB14" t="str">
        <f>("Possession, Carrying, Transfer, Ammunition, Ownership, Transportation")</f>
        <v>Possession, Carrying, Transfer, Ammunition, Ownership, Transportation</v>
      </c>
      <c r="AC14" t="s">
        <v>559</v>
      </c>
      <c r="AE14">
        <v>0</v>
      </c>
      <c r="AK14">
        <v>0</v>
      </c>
      <c r="AW14">
        <v>0</v>
      </c>
      <c r="AZ14">
        <v>0</v>
      </c>
      <c r="BL14">
        <v>0</v>
      </c>
      <c r="BO14">
        <v>1</v>
      </c>
      <c r="BP14" t="s">
        <v>541</v>
      </c>
      <c r="BR14">
        <v>1</v>
      </c>
      <c r="BS14" t="s">
        <v>541</v>
      </c>
      <c r="BU14" t="str">
        <f t="shared" si="15"/>
        <v>Service must be provided within a restricted geographic area, Rates must reflect cost of providing service , Municipality must keep public records</v>
      </c>
      <c r="BV14" t="s">
        <v>566</v>
      </c>
      <c r="BW14" t="s">
        <v>564</v>
      </c>
      <c r="BX14" t="str">
        <f t="shared" si="3"/>
        <v>Law does not specify type of broadband permissible</v>
      </c>
      <c r="CA14" t="str">
        <f t="shared" si="4"/>
        <v>No, state law expressly preempts municipal broadband</v>
      </c>
      <c r="CG14">
        <v>0</v>
      </c>
      <c r="CJ14">
        <v>1</v>
      </c>
      <c r="CK14" t="s">
        <v>544</v>
      </c>
      <c r="CL14" t="s">
        <v>545</v>
      </c>
      <c r="CM14" t="str">
        <f t="shared" si="5"/>
        <v>Paid sick leave, Family medical leave</v>
      </c>
      <c r="CN14" t="s">
        <v>546</v>
      </c>
      <c r="CP14">
        <v>1</v>
      </c>
      <c r="CQ14" t="s">
        <v>547</v>
      </c>
      <c r="CS14" t="str">
        <f t="shared" si="6"/>
        <v>Public employees</v>
      </c>
      <c r="CT14" t="s">
        <v>548</v>
      </c>
      <c r="CU14" t="s">
        <v>549</v>
      </c>
      <c r="CV14" t="str">
        <f t="shared" si="7"/>
        <v>Paid sick leave, Family medical leave</v>
      </c>
      <c r="CW14" t="s">
        <v>547</v>
      </c>
      <c r="CY14">
        <v>0</v>
      </c>
      <c r="DB14">
        <v>1</v>
      </c>
      <c r="DC14" t="s">
        <v>550</v>
      </c>
      <c r="DE14" t="str">
        <f t="shared" si="0"/>
        <v>Statute</v>
      </c>
      <c r="DF14" t="s">
        <v>550</v>
      </c>
      <c r="DH14">
        <v>0</v>
      </c>
      <c r="DN14">
        <v>0</v>
      </c>
      <c r="DQ14">
        <v>0</v>
      </c>
      <c r="DT14">
        <v>0</v>
      </c>
      <c r="EF14">
        <v>1</v>
      </c>
      <c r="EG14" t="s">
        <v>551</v>
      </c>
      <c r="EI14" t="str">
        <f t="shared" si="8"/>
        <v>State constitution, Statute</v>
      </c>
      <c r="EJ14" t="s">
        <v>551</v>
      </c>
      <c r="EL14" t="str">
        <f t="shared" si="9"/>
        <v>All local governments</v>
      </c>
      <c r="EM14" t="s">
        <v>551</v>
      </c>
      <c r="EN14" t="s">
        <v>552</v>
      </c>
      <c r="EO14">
        <v>0</v>
      </c>
      <c r="ER14">
        <v>0</v>
      </c>
      <c r="FD14">
        <v>1</v>
      </c>
      <c r="FE14" t="s">
        <v>553</v>
      </c>
      <c r="FG14" t="str">
        <f t="shared" si="10"/>
        <v>State constitution, Statute</v>
      </c>
      <c r="FH14" t="s">
        <v>553</v>
      </c>
      <c r="FJ14" t="str">
        <f t="shared" si="11"/>
        <v>Local governments</v>
      </c>
      <c r="FK14" t="s">
        <v>553</v>
      </c>
      <c r="FM14">
        <v>0</v>
      </c>
      <c r="FP14">
        <v>1</v>
      </c>
      <c r="FQ14" t="s">
        <v>554</v>
      </c>
      <c r="FS14" t="str">
        <f t="shared" si="12"/>
        <v>State constitution</v>
      </c>
      <c r="FT14" t="s">
        <v>554</v>
      </c>
      <c r="FV14" t="str">
        <f t="shared" si="13"/>
        <v>Residential</v>
      </c>
      <c r="FW14" t="s">
        <v>555</v>
      </c>
      <c r="FY14">
        <v>0</v>
      </c>
      <c r="GB14">
        <v>1</v>
      </c>
      <c r="GC14" t="s">
        <v>551</v>
      </c>
      <c r="GE14" t="str">
        <f t="shared" si="1"/>
        <v>State constitution, Statute</v>
      </c>
      <c r="GF14" t="s">
        <v>551</v>
      </c>
      <c r="GH14">
        <v>0</v>
      </c>
      <c r="GK14">
        <v>1</v>
      </c>
      <c r="GL14" t="s">
        <v>556</v>
      </c>
      <c r="GN14" t="str">
        <f t="shared" si="14"/>
        <v>Adding new protected classes</v>
      </c>
      <c r="GO14" t="s">
        <v>556</v>
      </c>
      <c r="GQ14">
        <v>0</v>
      </c>
      <c r="GT14">
        <v>0</v>
      </c>
      <c r="HF14">
        <v>0</v>
      </c>
      <c r="HI14">
        <v>0</v>
      </c>
      <c r="IG14">
        <v>0</v>
      </c>
    </row>
    <row r="15" spans="1:243">
      <c r="A15" t="s">
        <v>222</v>
      </c>
      <c r="B15" s="1">
        <v>44405</v>
      </c>
      <c r="C15" s="1">
        <v>44406</v>
      </c>
      <c r="D15" t="str">
        <f t="shared" si="2"/>
        <v>Firearms, Municipal Broadband, Paid Leave, Rent Control, TEL: General Revenue Limit, TEL: Property Tax Rate Limit, TEL: Property Tax Assessment Limit, TEL: Property Tax Levy Limit, Transgender Rights</v>
      </c>
      <c r="E15" t="s">
        <v>567</v>
      </c>
      <c r="G15">
        <v>0</v>
      </c>
      <c r="V15">
        <v>0</v>
      </c>
      <c r="Y15">
        <v>1</v>
      </c>
      <c r="Z15" t="s">
        <v>568</v>
      </c>
      <c r="AB15" t="str">
        <f>("Possession, Carrying, Transfer, Ammunition, Ownership, Transportation, Enforcing federal firearm laws")</f>
        <v>Possession, Carrying, Transfer, Ammunition, Ownership, Transportation, Enforcing federal firearm laws</v>
      </c>
      <c r="AC15" t="s">
        <v>569</v>
      </c>
      <c r="AE15">
        <v>0</v>
      </c>
      <c r="AK15">
        <v>1</v>
      </c>
      <c r="AL15" t="s">
        <v>570</v>
      </c>
      <c r="AN15">
        <v>1</v>
      </c>
      <c r="AO15" t="s">
        <v>570</v>
      </c>
      <c r="AQ15" t="str">
        <f>("Criminal liability")</f>
        <v>Criminal liability</v>
      </c>
      <c r="AR15" t="s">
        <v>570</v>
      </c>
      <c r="AT15" t="str">
        <f>("Law does not specify")</f>
        <v>Law does not specify</v>
      </c>
      <c r="AW15">
        <v>0</v>
      </c>
      <c r="AZ15">
        <v>0</v>
      </c>
      <c r="BL15">
        <v>0</v>
      </c>
      <c r="BO15">
        <v>1</v>
      </c>
      <c r="BP15" t="s">
        <v>541</v>
      </c>
      <c r="BR15">
        <v>1</v>
      </c>
      <c r="BS15" t="s">
        <v>541</v>
      </c>
      <c r="BU15" t="str">
        <f t="shared" si="15"/>
        <v>Service must be provided within a restricted geographic area, Rates must reflect cost of providing service , Municipality must keep public records</v>
      </c>
      <c r="BV15" t="s">
        <v>571</v>
      </c>
      <c r="BW15" t="s">
        <v>564</v>
      </c>
      <c r="BX15" t="str">
        <f t="shared" si="3"/>
        <v>Law does not specify type of broadband permissible</v>
      </c>
      <c r="CA15" t="str">
        <f t="shared" si="4"/>
        <v>No, state law expressly preempts municipal broadband</v>
      </c>
      <c r="CG15">
        <v>0</v>
      </c>
      <c r="CJ15">
        <v>1</v>
      </c>
      <c r="CK15" t="s">
        <v>560</v>
      </c>
      <c r="CL15" t="s">
        <v>545</v>
      </c>
      <c r="CM15" t="str">
        <f t="shared" si="5"/>
        <v>Paid sick leave, Family medical leave</v>
      </c>
      <c r="CN15" t="s">
        <v>561</v>
      </c>
      <c r="CP15">
        <v>1</v>
      </c>
      <c r="CQ15" t="s">
        <v>547</v>
      </c>
      <c r="CS15" t="str">
        <f t="shared" si="6"/>
        <v>Public employees</v>
      </c>
      <c r="CT15" t="s">
        <v>548</v>
      </c>
      <c r="CU15" t="s">
        <v>549</v>
      </c>
      <c r="CV15" t="str">
        <f t="shared" si="7"/>
        <v>Paid sick leave, Family medical leave</v>
      </c>
      <c r="CW15" t="s">
        <v>547</v>
      </c>
      <c r="CY15">
        <v>0</v>
      </c>
      <c r="DB15">
        <v>1</v>
      </c>
      <c r="DC15" t="s">
        <v>550</v>
      </c>
      <c r="DE15" t="str">
        <f t="shared" si="0"/>
        <v>Statute</v>
      </c>
      <c r="DF15" t="s">
        <v>550</v>
      </c>
      <c r="DH15">
        <v>0</v>
      </c>
      <c r="DN15">
        <v>0</v>
      </c>
      <c r="DQ15">
        <v>0</v>
      </c>
      <c r="DT15">
        <v>0</v>
      </c>
      <c r="EF15">
        <v>1</v>
      </c>
      <c r="EG15" t="s">
        <v>551</v>
      </c>
      <c r="EI15" t="str">
        <f t="shared" si="8"/>
        <v>State constitution, Statute</v>
      </c>
      <c r="EJ15" t="s">
        <v>551</v>
      </c>
      <c r="EL15" t="str">
        <f t="shared" si="9"/>
        <v>All local governments</v>
      </c>
      <c r="EM15" t="s">
        <v>551</v>
      </c>
      <c r="EN15" t="s">
        <v>552</v>
      </c>
      <c r="EO15">
        <v>0</v>
      </c>
      <c r="ER15">
        <v>0</v>
      </c>
      <c r="FD15">
        <v>1</v>
      </c>
      <c r="FE15" t="s">
        <v>553</v>
      </c>
      <c r="FG15" t="str">
        <f t="shared" si="10"/>
        <v>State constitution, Statute</v>
      </c>
      <c r="FH15" t="s">
        <v>553</v>
      </c>
      <c r="FJ15" t="str">
        <f t="shared" si="11"/>
        <v>Local governments</v>
      </c>
      <c r="FK15" t="s">
        <v>553</v>
      </c>
      <c r="FM15">
        <v>0</v>
      </c>
      <c r="FP15">
        <v>1</v>
      </c>
      <c r="FQ15" t="s">
        <v>554</v>
      </c>
      <c r="FS15" t="str">
        <f t="shared" si="12"/>
        <v>State constitution</v>
      </c>
      <c r="FT15" t="s">
        <v>554</v>
      </c>
      <c r="FV15" t="str">
        <f t="shared" si="13"/>
        <v>Residential</v>
      </c>
      <c r="FW15" t="s">
        <v>555</v>
      </c>
      <c r="FY15">
        <v>0</v>
      </c>
      <c r="GB15">
        <v>1</v>
      </c>
      <c r="GC15" t="s">
        <v>551</v>
      </c>
      <c r="GE15" t="str">
        <f t="shared" si="1"/>
        <v>State constitution, Statute</v>
      </c>
      <c r="GF15" t="s">
        <v>551</v>
      </c>
      <c r="GH15">
        <v>0</v>
      </c>
      <c r="GK15">
        <v>1</v>
      </c>
      <c r="GL15" t="s">
        <v>556</v>
      </c>
      <c r="GN15" t="str">
        <f t="shared" si="14"/>
        <v>Adding new protected classes</v>
      </c>
      <c r="GO15" t="s">
        <v>556</v>
      </c>
      <c r="GQ15">
        <v>0</v>
      </c>
      <c r="GT15">
        <v>0</v>
      </c>
      <c r="HF15">
        <v>0</v>
      </c>
      <c r="HI15">
        <v>0</v>
      </c>
      <c r="IG15">
        <v>0</v>
      </c>
    </row>
    <row r="16" spans="1:243">
      <c r="A16" t="s">
        <v>222</v>
      </c>
      <c r="B16" s="1">
        <v>44407</v>
      </c>
      <c r="C16" s="1">
        <v>44423</v>
      </c>
      <c r="D16" t="str">
        <f t="shared" si="2"/>
        <v>Firearms, Municipal Broadband, Paid Leave, Rent Control, TEL: General Revenue Limit, TEL: Property Tax Rate Limit, TEL: Property Tax Assessment Limit, TEL: Property Tax Levy Limit, Transgender Rights</v>
      </c>
      <c r="E16" t="s">
        <v>567</v>
      </c>
      <c r="G16">
        <v>0</v>
      </c>
      <c r="V16">
        <v>0</v>
      </c>
      <c r="Y16">
        <v>1</v>
      </c>
      <c r="Z16" t="s">
        <v>568</v>
      </c>
      <c r="AB16" t="str">
        <f>("Possession, Carrying, Transfer, Ammunition, Ownership, Transportation, Enforcing federal firearm laws")</f>
        <v>Possession, Carrying, Transfer, Ammunition, Ownership, Transportation, Enforcing federal firearm laws</v>
      </c>
      <c r="AC16" t="s">
        <v>569</v>
      </c>
      <c r="AE16">
        <v>0</v>
      </c>
      <c r="AK16">
        <v>1</v>
      </c>
      <c r="AL16" t="s">
        <v>570</v>
      </c>
      <c r="AN16">
        <v>1</v>
      </c>
      <c r="AO16" t="s">
        <v>570</v>
      </c>
      <c r="AQ16" t="str">
        <f>("Criminal liability")</f>
        <v>Criminal liability</v>
      </c>
      <c r="AR16" t="s">
        <v>570</v>
      </c>
      <c r="AT16" t="str">
        <f>("Law does not specify")</f>
        <v>Law does not specify</v>
      </c>
      <c r="AW16">
        <v>0</v>
      </c>
      <c r="AZ16">
        <v>0</v>
      </c>
      <c r="BL16">
        <v>0</v>
      </c>
      <c r="BO16">
        <v>1</v>
      </c>
      <c r="BP16" t="s">
        <v>541</v>
      </c>
      <c r="BR16">
        <v>1</v>
      </c>
      <c r="BS16" t="s">
        <v>541</v>
      </c>
      <c r="BU16" t="str">
        <f t="shared" si="15"/>
        <v>Service must be provided within a restricted geographic area, Rates must reflect cost of providing service , Municipality must keep public records</v>
      </c>
      <c r="BV16" t="s">
        <v>571</v>
      </c>
      <c r="BW16" t="s">
        <v>564</v>
      </c>
      <c r="BX16" t="str">
        <f t="shared" si="3"/>
        <v>Law does not specify type of broadband permissible</v>
      </c>
      <c r="CA16" t="str">
        <f t="shared" si="4"/>
        <v>No, state law expressly preempts municipal broadband</v>
      </c>
      <c r="CG16">
        <v>0</v>
      </c>
      <c r="CJ16">
        <v>1</v>
      </c>
      <c r="CK16" t="s">
        <v>560</v>
      </c>
      <c r="CL16" t="s">
        <v>545</v>
      </c>
      <c r="CM16" t="str">
        <f t="shared" si="5"/>
        <v>Paid sick leave, Family medical leave</v>
      </c>
      <c r="CN16" t="s">
        <v>561</v>
      </c>
      <c r="CP16">
        <v>1</v>
      </c>
      <c r="CQ16" t="s">
        <v>547</v>
      </c>
      <c r="CS16" t="str">
        <f t="shared" si="6"/>
        <v>Public employees</v>
      </c>
      <c r="CT16" t="s">
        <v>548</v>
      </c>
      <c r="CU16" t="s">
        <v>549</v>
      </c>
      <c r="CV16" t="str">
        <f t="shared" si="7"/>
        <v>Paid sick leave, Family medical leave</v>
      </c>
      <c r="CW16" t="s">
        <v>547</v>
      </c>
      <c r="CY16">
        <v>0</v>
      </c>
      <c r="DB16">
        <v>1</v>
      </c>
      <c r="DC16" t="s">
        <v>550</v>
      </c>
      <c r="DE16" t="str">
        <f t="shared" si="0"/>
        <v>Statute</v>
      </c>
      <c r="DF16" t="s">
        <v>550</v>
      </c>
      <c r="DH16">
        <v>0</v>
      </c>
      <c r="DN16">
        <v>0</v>
      </c>
      <c r="DQ16">
        <v>0</v>
      </c>
      <c r="DT16">
        <v>0</v>
      </c>
      <c r="EF16">
        <v>1</v>
      </c>
      <c r="EG16" t="s">
        <v>551</v>
      </c>
      <c r="EI16" t="str">
        <f t="shared" si="8"/>
        <v>State constitution, Statute</v>
      </c>
      <c r="EJ16" t="s">
        <v>551</v>
      </c>
      <c r="EL16" t="str">
        <f t="shared" si="9"/>
        <v>All local governments</v>
      </c>
      <c r="EM16" t="s">
        <v>551</v>
      </c>
      <c r="EN16" t="s">
        <v>552</v>
      </c>
      <c r="EO16">
        <v>0</v>
      </c>
      <c r="ER16">
        <v>0</v>
      </c>
      <c r="FD16">
        <v>1</v>
      </c>
      <c r="FE16" t="s">
        <v>553</v>
      </c>
      <c r="FG16" t="str">
        <f t="shared" si="10"/>
        <v>State constitution, Statute</v>
      </c>
      <c r="FH16" t="s">
        <v>553</v>
      </c>
      <c r="FJ16" t="str">
        <f t="shared" si="11"/>
        <v>Local governments</v>
      </c>
      <c r="FK16" t="s">
        <v>553</v>
      </c>
      <c r="FM16">
        <v>0</v>
      </c>
      <c r="FP16">
        <v>1</v>
      </c>
      <c r="FQ16" t="s">
        <v>554</v>
      </c>
      <c r="FS16" t="str">
        <f t="shared" si="12"/>
        <v>State constitution</v>
      </c>
      <c r="FT16" t="s">
        <v>554</v>
      </c>
      <c r="FV16" t="str">
        <f t="shared" si="13"/>
        <v>Residential</v>
      </c>
      <c r="FW16" t="s">
        <v>555</v>
      </c>
      <c r="FY16">
        <v>0</v>
      </c>
      <c r="GB16">
        <v>1</v>
      </c>
      <c r="GC16" t="s">
        <v>551</v>
      </c>
      <c r="GE16" t="str">
        <f t="shared" si="1"/>
        <v>State constitution, Statute</v>
      </c>
      <c r="GF16" t="s">
        <v>551</v>
      </c>
      <c r="GH16">
        <v>0</v>
      </c>
      <c r="GK16">
        <v>1</v>
      </c>
      <c r="GL16" t="s">
        <v>556</v>
      </c>
      <c r="GN16" t="str">
        <f t="shared" si="14"/>
        <v>Adding new protected classes</v>
      </c>
      <c r="GO16" t="s">
        <v>556</v>
      </c>
      <c r="GQ16">
        <v>0</v>
      </c>
      <c r="GT16">
        <v>0</v>
      </c>
      <c r="HF16">
        <v>0</v>
      </c>
      <c r="HI16">
        <v>0</v>
      </c>
      <c r="IG16">
        <v>0</v>
      </c>
    </row>
    <row r="17" spans="1:241">
      <c r="A17" t="s">
        <v>222</v>
      </c>
      <c r="B17" s="1">
        <v>44424</v>
      </c>
      <c r="C17" s="1">
        <v>44574</v>
      </c>
      <c r="D17" t="s">
        <v>572</v>
      </c>
      <c r="E17" t="s">
        <v>567</v>
      </c>
      <c r="G17">
        <v>0</v>
      </c>
      <c r="V17">
        <v>0</v>
      </c>
      <c r="Y17">
        <v>1</v>
      </c>
      <c r="Z17" t="s">
        <v>568</v>
      </c>
      <c r="AB17" t="str">
        <f>("Possession, Carrying, Transfer, Ammunition, Ownership, Transportation, Enforcing federal firearm laws")</f>
        <v>Possession, Carrying, Transfer, Ammunition, Ownership, Transportation, Enforcing federal firearm laws</v>
      </c>
      <c r="AC17" t="s">
        <v>569</v>
      </c>
      <c r="AE17">
        <v>0</v>
      </c>
      <c r="AK17">
        <v>1</v>
      </c>
      <c r="AL17" t="s">
        <v>570</v>
      </c>
      <c r="AN17">
        <v>1</v>
      </c>
      <c r="AO17" t="s">
        <v>570</v>
      </c>
      <c r="AQ17" t="str">
        <f>("Criminal liability")</f>
        <v>Criminal liability</v>
      </c>
      <c r="AR17" t="s">
        <v>570</v>
      </c>
      <c r="AT17" t="str">
        <f>("Law does not specify")</f>
        <v>Law does not specify</v>
      </c>
      <c r="AW17">
        <v>0</v>
      </c>
      <c r="AZ17">
        <v>0</v>
      </c>
      <c r="BL17">
        <v>0</v>
      </c>
      <c r="BO17">
        <v>1</v>
      </c>
      <c r="BP17" t="s">
        <v>541</v>
      </c>
      <c r="BR17">
        <v>1</v>
      </c>
      <c r="BS17" t="s">
        <v>541</v>
      </c>
      <c r="BU17" t="str">
        <f t="shared" si="15"/>
        <v>Service must be provided within a restricted geographic area, Rates must reflect cost of providing service , Municipality must keep public records</v>
      </c>
      <c r="BV17" t="s">
        <v>571</v>
      </c>
      <c r="BW17" t="s">
        <v>564</v>
      </c>
      <c r="BX17" t="str">
        <f t="shared" si="3"/>
        <v>Law does not specify type of broadband permissible</v>
      </c>
      <c r="CA17" t="str">
        <f t="shared" si="4"/>
        <v>No, state law expressly preempts municipal broadband</v>
      </c>
      <c r="CG17">
        <v>0</v>
      </c>
      <c r="CJ17">
        <v>1</v>
      </c>
      <c r="CK17" t="s">
        <v>560</v>
      </c>
      <c r="CL17" t="s">
        <v>545</v>
      </c>
      <c r="CM17" t="str">
        <f t="shared" si="5"/>
        <v>Paid sick leave, Family medical leave</v>
      </c>
      <c r="CN17" t="s">
        <v>561</v>
      </c>
      <c r="CP17">
        <v>1</v>
      </c>
      <c r="CQ17" t="s">
        <v>547</v>
      </c>
      <c r="CS17" t="str">
        <f t="shared" si="6"/>
        <v>Public employees</v>
      </c>
      <c r="CT17" t="s">
        <v>548</v>
      </c>
      <c r="CU17" t="s">
        <v>549</v>
      </c>
      <c r="CV17" t="str">
        <f t="shared" si="7"/>
        <v>Paid sick leave, Family medical leave</v>
      </c>
      <c r="CW17" t="s">
        <v>547</v>
      </c>
      <c r="CY17">
        <v>0</v>
      </c>
      <c r="DB17">
        <v>1</v>
      </c>
      <c r="DC17" t="s">
        <v>550</v>
      </c>
      <c r="DE17" t="str">
        <f t="shared" si="0"/>
        <v>Statute</v>
      </c>
      <c r="DF17" t="s">
        <v>550</v>
      </c>
      <c r="DH17">
        <v>0</v>
      </c>
      <c r="DN17">
        <v>0</v>
      </c>
      <c r="DQ17">
        <v>0</v>
      </c>
      <c r="DT17">
        <v>0</v>
      </c>
      <c r="EF17">
        <v>1</v>
      </c>
      <c r="EG17" t="s">
        <v>551</v>
      </c>
      <c r="EI17" t="str">
        <f t="shared" si="8"/>
        <v>State constitution, Statute</v>
      </c>
      <c r="EJ17" t="s">
        <v>551</v>
      </c>
      <c r="EL17" t="str">
        <f t="shared" si="9"/>
        <v>All local governments</v>
      </c>
      <c r="EM17" t="s">
        <v>551</v>
      </c>
      <c r="EN17" t="s">
        <v>552</v>
      </c>
      <c r="EO17">
        <v>0</v>
      </c>
      <c r="ER17">
        <v>0</v>
      </c>
      <c r="FD17">
        <v>1</v>
      </c>
      <c r="FE17" t="s">
        <v>553</v>
      </c>
      <c r="FG17" t="str">
        <f t="shared" si="10"/>
        <v>State constitution, Statute</v>
      </c>
      <c r="FH17" t="s">
        <v>553</v>
      </c>
      <c r="FJ17" t="str">
        <f t="shared" si="11"/>
        <v>Local governments</v>
      </c>
      <c r="FK17" t="s">
        <v>553</v>
      </c>
      <c r="FM17">
        <v>0</v>
      </c>
      <c r="FP17">
        <v>1</v>
      </c>
      <c r="FQ17" t="s">
        <v>554</v>
      </c>
      <c r="FS17" t="str">
        <f t="shared" si="12"/>
        <v>State constitution</v>
      </c>
      <c r="FT17" t="s">
        <v>554</v>
      </c>
      <c r="FV17" t="str">
        <f t="shared" si="13"/>
        <v>Residential</v>
      </c>
      <c r="FW17" t="s">
        <v>555</v>
      </c>
      <c r="FY17">
        <v>0</v>
      </c>
      <c r="GB17">
        <v>1</v>
      </c>
      <c r="GC17" t="s">
        <v>551</v>
      </c>
      <c r="GE17" t="str">
        <f t="shared" si="1"/>
        <v>State constitution, Statute</v>
      </c>
      <c r="GF17" t="s">
        <v>551</v>
      </c>
      <c r="GH17">
        <v>0</v>
      </c>
      <c r="GK17">
        <v>1</v>
      </c>
      <c r="GL17" t="s">
        <v>556</v>
      </c>
      <c r="GN17" t="str">
        <f t="shared" si="14"/>
        <v>Adding new protected classes</v>
      </c>
      <c r="GO17" t="s">
        <v>556</v>
      </c>
      <c r="GQ17">
        <v>0</v>
      </c>
      <c r="GT17">
        <v>0</v>
      </c>
      <c r="HF17">
        <v>0</v>
      </c>
      <c r="HI17">
        <v>1</v>
      </c>
      <c r="HJ17" t="s">
        <v>573</v>
      </c>
      <c r="HL17">
        <v>1</v>
      </c>
      <c r="HM17" t="s">
        <v>573</v>
      </c>
      <c r="HO17" t="s">
        <v>574</v>
      </c>
      <c r="HP17" t="s">
        <v>575</v>
      </c>
      <c r="HR17">
        <v>0</v>
      </c>
      <c r="IA17" t="str">
        <f>("Public schools")</f>
        <v>Public schools</v>
      </c>
      <c r="IB17" t="s">
        <v>573</v>
      </c>
      <c r="ID17" t="str">
        <f>("Elementary school, Middle school, High school , College")</f>
        <v>Elementary school, Middle school, High school , College</v>
      </c>
      <c r="IE17" t="s">
        <v>573</v>
      </c>
      <c r="IG17">
        <v>0</v>
      </c>
    </row>
    <row r="18" spans="1:241">
      <c r="A18" t="s">
        <v>222</v>
      </c>
      <c r="B18" s="1">
        <v>44575</v>
      </c>
      <c r="C18" s="1">
        <v>44866</v>
      </c>
      <c r="D18" t="s">
        <v>572</v>
      </c>
      <c r="E18" t="s">
        <v>576</v>
      </c>
      <c r="G18">
        <v>0</v>
      </c>
      <c r="V18">
        <v>0</v>
      </c>
      <c r="Y18">
        <v>1</v>
      </c>
      <c r="Z18" t="s">
        <v>568</v>
      </c>
      <c r="AB18" t="str">
        <f>("Possession, Carrying, Transfer, Ammunition, Ownership, Transportation, Enforcing federal firearm laws")</f>
        <v>Possession, Carrying, Transfer, Ammunition, Ownership, Transportation, Enforcing federal firearm laws</v>
      </c>
      <c r="AC18" t="s">
        <v>569</v>
      </c>
      <c r="AE18">
        <v>0</v>
      </c>
      <c r="AK18">
        <v>1</v>
      </c>
      <c r="AL18" t="s">
        <v>570</v>
      </c>
      <c r="AN18">
        <v>1</v>
      </c>
      <c r="AO18" t="s">
        <v>570</v>
      </c>
      <c r="AQ18" t="str">
        <f>("Criminal liability")</f>
        <v>Criminal liability</v>
      </c>
      <c r="AR18" t="s">
        <v>570</v>
      </c>
      <c r="AT18" t="str">
        <f>("Law does not specify")</f>
        <v>Law does not specify</v>
      </c>
      <c r="AW18">
        <v>0</v>
      </c>
      <c r="AZ18">
        <v>0</v>
      </c>
      <c r="BL18">
        <v>0</v>
      </c>
      <c r="BO18">
        <v>1</v>
      </c>
      <c r="BP18" t="s">
        <v>541</v>
      </c>
      <c r="BR18">
        <v>1</v>
      </c>
      <c r="BS18" t="s">
        <v>541</v>
      </c>
      <c r="BU18" t="str">
        <f t="shared" si="15"/>
        <v>Service must be provided within a restricted geographic area, Rates must reflect cost of providing service , Municipality must keep public records</v>
      </c>
      <c r="BV18" t="s">
        <v>571</v>
      </c>
      <c r="BW18" t="s">
        <v>564</v>
      </c>
      <c r="BX18" t="str">
        <f t="shared" si="3"/>
        <v>Law does not specify type of broadband permissible</v>
      </c>
      <c r="CA18" t="str">
        <f t="shared" si="4"/>
        <v>No, state law expressly preempts municipal broadband</v>
      </c>
      <c r="CG18">
        <v>0</v>
      </c>
      <c r="CJ18">
        <v>1</v>
      </c>
      <c r="CK18" t="s">
        <v>560</v>
      </c>
      <c r="CL18" t="s">
        <v>545</v>
      </c>
      <c r="CM18" t="str">
        <f t="shared" si="5"/>
        <v>Paid sick leave, Family medical leave</v>
      </c>
      <c r="CN18" t="s">
        <v>561</v>
      </c>
      <c r="CP18">
        <v>1</v>
      </c>
      <c r="CQ18" t="s">
        <v>547</v>
      </c>
      <c r="CS18" t="str">
        <f t="shared" si="6"/>
        <v>Public employees</v>
      </c>
      <c r="CT18" t="s">
        <v>548</v>
      </c>
      <c r="CU18" t="s">
        <v>549</v>
      </c>
      <c r="CV18" t="str">
        <f t="shared" si="7"/>
        <v>Paid sick leave, Family medical leave</v>
      </c>
      <c r="CW18" t="s">
        <v>547</v>
      </c>
      <c r="CY18">
        <v>0</v>
      </c>
      <c r="DB18">
        <v>1</v>
      </c>
      <c r="DC18" t="s">
        <v>550</v>
      </c>
      <c r="DE18" t="str">
        <f t="shared" si="0"/>
        <v>Statute</v>
      </c>
      <c r="DF18" t="s">
        <v>550</v>
      </c>
      <c r="DH18">
        <v>0</v>
      </c>
      <c r="DN18">
        <v>0</v>
      </c>
      <c r="DQ18">
        <v>0</v>
      </c>
      <c r="DT18">
        <v>0</v>
      </c>
      <c r="EF18">
        <v>1</v>
      </c>
      <c r="EG18" t="s">
        <v>551</v>
      </c>
      <c r="EI18" t="str">
        <f t="shared" si="8"/>
        <v>State constitution, Statute</v>
      </c>
      <c r="EJ18" t="s">
        <v>551</v>
      </c>
      <c r="EL18" t="str">
        <f t="shared" si="9"/>
        <v>All local governments</v>
      </c>
      <c r="EM18" t="s">
        <v>551</v>
      </c>
      <c r="EN18" t="s">
        <v>552</v>
      </c>
      <c r="EO18">
        <v>0</v>
      </c>
      <c r="ER18">
        <v>0</v>
      </c>
      <c r="FD18">
        <v>1</v>
      </c>
      <c r="FE18" t="s">
        <v>553</v>
      </c>
      <c r="FG18" t="str">
        <f t="shared" si="10"/>
        <v>State constitution, Statute</v>
      </c>
      <c r="FH18" t="s">
        <v>553</v>
      </c>
      <c r="FJ18" t="str">
        <f t="shared" si="11"/>
        <v>Local governments</v>
      </c>
      <c r="FK18" t="s">
        <v>553</v>
      </c>
      <c r="FM18">
        <v>0</v>
      </c>
      <c r="FP18">
        <v>1</v>
      </c>
      <c r="FQ18" t="s">
        <v>554</v>
      </c>
      <c r="FS18" t="str">
        <f t="shared" si="12"/>
        <v>State constitution</v>
      </c>
      <c r="FT18" t="s">
        <v>554</v>
      </c>
      <c r="FV18" t="str">
        <f t="shared" si="13"/>
        <v>Residential</v>
      </c>
      <c r="FW18" t="s">
        <v>555</v>
      </c>
      <c r="FY18">
        <v>0</v>
      </c>
      <c r="GB18">
        <v>1</v>
      </c>
      <c r="GC18" t="s">
        <v>551</v>
      </c>
      <c r="GE18" t="str">
        <f t="shared" si="1"/>
        <v>State constitution, Statute</v>
      </c>
      <c r="GF18" t="s">
        <v>551</v>
      </c>
      <c r="GH18">
        <v>0</v>
      </c>
      <c r="GK18">
        <v>1</v>
      </c>
      <c r="GL18" t="s">
        <v>577</v>
      </c>
      <c r="GN18" t="str">
        <f>("Adding new protected classes, Inclusive school curriculum, Gender-affirming care, Participation in sports for transgender athletes")</f>
        <v>Adding new protected classes, Inclusive school curriculum, Gender-affirming care, Participation in sports for transgender athletes</v>
      </c>
      <c r="GO18" t="s">
        <v>577</v>
      </c>
      <c r="GP18" t="s">
        <v>578</v>
      </c>
      <c r="GQ18">
        <v>0</v>
      </c>
      <c r="GT18">
        <v>0</v>
      </c>
      <c r="HF18">
        <v>0</v>
      </c>
      <c r="HI18">
        <v>1</v>
      </c>
      <c r="HJ18" t="s">
        <v>573</v>
      </c>
      <c r="HL18">
        <v>1</v>
      </c>
      <c r="HM18" t="s">
        <v>573</v>
      </c>
      <c r="HO18" t="s">
        <v>574</v>
      </c>
      <c r="HP18" t="s">
        <v>579</v>
      </c>
      <c r="HR18">
        <v>0</v>
      </c>
      <c r="IA18" t="str">
        <f>("Public schools")</f>
        <v>Public schools</v>
      </c>
      <c r="IB18" t="s">
        <v>573</v>
      </c>
      <c r="ID18" t="str">
        <f>("Elementary school, Middle school, High school , College")</f>
        <v>Elementary school, Middle school, High school , College</v>
      </c>
      <c r="IE18" t="s">
        <v>573</v>
      </c>
      <c r="IG18">
        <v>0</v>
      </c>
    </row>
    <row r="19" spans="1:241">
      <c r="A19" t="s">
        <v>223</v>
      </c>
      <c r="B19" s="1">
        <v>43678</v>
      </c>
      <c r="C19" s="1">
        <v>43830</v>
      </c>
      <c r="D19" t="str">
        <f>("Firearms, Rent Control, TEL: Expenditure Limit, TEL: Property Tax Rate Limit, TEL: Property Tax Assessment Limit")</f>
        <v>Firearms, Rent Control, TEL: Expenditure Limit, TEL: Property Tax Rate Limit, TEL: Property Tax Assessment Limit</v>
      </c>
      <c r="E19" t="s">
        <v>580</v>
      </c>
      <c r="G19">
        <v>0</v>
      </c>
      <c r="V19">
        <v>0</v>
      </c>
      <c r="Y19">
        <v>1</v>
      </c>
      <c r="Z19" t="s">
        <v>581</v>
      </c>
      <c r="AB19" t="str">
        <f>("Registration requirements, Licensing")</f>
        <v>Registration requirements, Licensing</v>
      </c>
      <c r="AC19" t="s">
        <v>581</v>
      </c>
      <c r="AK19">
        <v>0</v>
      </c>
      <c r="AW19">
        <v>1</v>
      </c>
      <c r="AX19" t="s">
        <v>582</v>
      </c>
      <c r="AY19" t="s">
        <v>583</v>
      </c>
      <c r="AZ19">
        <v>0</v>
      </c>
      <c r="BL19">
        <v>0</v>
      </c>
      <c r="BO19">
        <v>0</v>
      </c>
      <c r="CG19">
        <v>0</v>
      </c>
      <c r="CJ19">
        <v>0</v>
      </c>
      <c r="CY19">
        <v>0</v>
      </c>
      <c r="DB19">
        <v>1</v>
      </c>
      <c r="DC19" t="s">
        <v>584</v>
      </c>
      <c r="DD19" t="s">
        <v>585</v>
      </c>
      <c r="DE19" t="str">
        <f t="shared" si="0"/>
        <v>Statute</v>
      </c>
      <c r="DF19" t="s">
        <v>584</v>
      </c>
      <c r="DH19">
        <v>0</v>
      </c>
      <c r="DK19" t="str">
        <f>("Certificate of occupancy issued after certain date")</f>
        <v>Certificate of occupancy issued after certain date</v>
      </c>
      <c r="DL19" t="s">
        <v>584</v>
      </c>
      <c r="DN19">
        <v>0</v>
      </c>
      <c r="DQ19">
        <v>0</v>
      </c>
      <c r="DT19">
        <v>0</v>
      </c>
      <c r="EF19">
        <v>0</v>
      </c>
      <c r="ER19">
        <v>1</v>
      </c>
      <c r="ES19" t="s">
        <v>586</v>
      </c>
      <c r="EU19" t="str">
        <f t="shared" ref="EU19:EU33" si="16">("All local governments")</f>
        <v>All local governments</v>
      </c>
      <c r="EV19" t="s">
        <v>587</v>
      </c>
      <c r="EX19" t="str">
        <f t="shared" ref="EX19:EX33" si="17">("State constitution")</f>
        <v>State constitution</v>
      </c>
      <c r="EY19" t="s">
        <v>587</v>
      </c>
      <c r="FA19">
        <v>1</v>
      </c>
      <c r="FB19" t="s">
        <v>588</v>
      </c>
      <c r="FD19">
        <v>1</v>
      </c>
      <c r="FE19" t="s">
        <v>589</v>
      </c>
      <c r="FG19" t="str">
        <f t="shared" si="10"/>
        <v>State constitution, Statute</v>
      </c>
      <c r="FH19" t="s">
        <v>590</v>
      </c>
      <c r="FJ19" t="str">
        <f>("School districts, Local governments")</f>
        <v>School districts, Local governments</v>
      </c>
      <c r="FK19" t="s">
        <v>590</v>
      </c>
      <c r="FM19">
        <v>1</v>
      </c>
      <c r="FN19" t="s">
        <v>591</v>
      </c>
      <c r="FP19">
        <v>1</v>
      </c>
      <c r="FQ19" t="s">
        <v>592</v>
      </c>
      <c r="FS19" t="str">
        <f t="shared" ref="FS19:FS33" si="18">("State constitution, Statute")</f>
        <v>State constitution, Statute</v>
      </c>
      <c r="FT19" t="s">
        <v>592</v>
      </c>
      <c r="FV19" t="str">
        <f>("Types of properties not specified")</f>
        <v>Types of properties not specified</v>
      </c>
      <c r="FY19">
        <v>0</v>
      </c>
      <c r="GB19">
        <v>0</v>
      </c>
      <c r="GK19">
        <v>0</v>
      </c>
      <c r="GQ19">
        <v>0</v>
      </c>
      <c r="GT19">
        <v>0</v>
      </c>
      <c r="HF19">
        <v>0</v>
      </c>
      <c r="HI19">
        <v>0</v>
      </c>
      <c r="IG19">
        <v>0</v>
      </c>
    </row>
    <row r="20" spans="1:241">
      <c r="A20" t="s">
        <v>223</v>
      </c>
      <c r="B20" s="1">
        <v>43831</v>
      </c>
      <c r="C20" s="1">
        <v>44073</v>
      </c>
      <c r="D20" t="str">
        <f>("Firearms, Rent Control, TEL: Expenditure Limit, TEL: Property Tax Rate Limit, TEL: Property Tax Assessment Limit")</f>
        <v>Firearms, Rent Control, TEL: Expenditure Limit, TEL: Property Tax Rate Limit, TEL: Property Tax Assessment Limit</v>
      </c>
      <c r="E20" t="s">
        <v>593</v>
      </c>
      <c r="G20">
        <v>0</v>
      </c>
      <c r="V20">
        <v>0</v>
      </c>
      <c r="Y20">
        <v>1</v>
      </c>
      <c r="Z20" t="s">
        <v>581</v>
      </c>
      <c r="AB20" t="str">
        <f>("Registration requirements, Licensing")</f>
        <v>Registration requirements, Licensing</v>
      </c>
      <c r="AC20" t="s">
        <v>581</v>
      </c>
      <c r="AE20">
        <v>0</v>
      </c>
      <c r="AK20">
        <v>0</v>
      </c>
      <c r="AW20">
        <v>1</v>
      </c>
      <c r="AX20" t="s">
        <v>582</v>
      </c>
      <c r="AY20" t="s">
        <v>583</v>
      </c>
      <c r="AZ20">
        <v>0</v>
      </c>
      <c r="BL20">
        <v>0</v>
      </c>
      <c r="BO20">
        <v>0</v>
      </c>
      <c r="CG20">
        <v>0</v>
      </c>
      <c r="CJ20">
        <v>0</v>
      </c>
      <c r="CY20">
        <v>0</v>
      </c>
      <c r="DB20">
        <v>1</v>
      </c>
      <c r="DC20" t="s">
        <v>584</v>
      </c>
      <c r="DD20" t="s">
        <v>594</v>
      </c>
      <c r="DE20" t="str">
        <f t="shared" si="0"/>
        <v>Statute</v>
      </c>
      <c r="DF20" t="s">
        <v>584</v>
      </c>
      <c r="DH20">
        <v>1</v>
      </c>
      <c r="DI20" t="s">
        <v>584</v>
      </c>
      <c r="DK20" t="str">
        <f>("Certificate of occupancy issued after certain date")</f>
        <v>Certificate of occupancy issued after certain date</v>
      </c>
      <c r="DL20" t="s">
        <v>584</v>
      </c>
      <c r="DN20">
        <v>1</v>
      </c>
      <c r="DO20" t="s">
        <v>595</v>
      </c>
      <c r="DQ20">
        <v>0</v>
      </c>
      <c r="DT20">
        <v>0</v>
      </c>
      <c r="EF20">
        <v>0</v>
      </c>
      <c r="ER20">
        <v>1</v>
      </c>
      <c r="ES20" t="s">
        <v>586</v>
      </c>
      <c r="EU20" t="str">
        <f t="shared" si="16"/>
        <v>All local governments</v>
      </c>
      <c r="EV20" t="s">
        <v>587</v>
      </c>
      <c r="EX20" t="str">
        <f t="shared" si="17"/>
        <v>State constitution</v>
      </c>
      <c r="EY20" t="s">
        <v>587</v>
      </c>
      <c r="FA20">
        <v>1</v>
      </c>
      <c r="FB20" t="s">
        <v>588</v>
      </c>
      <c r="FD20">
        <v>1</v>
      </c>
      <c r="FE20" t="s">
        <v>589</v>
      </c>
      <c r="FG20" t="str">
        <f t="shared" si="10"/>
        <v>State constitution, Statute</v>
      </c>
      <c r="FH20" t="s">
        <v>590</v>
      </c>
      <c r="FJ20" t="str">
        <f>("School districts, Local governments")</f>
        <v>School districts, Local governments</v>
      </c>
      <c r="FK20" t="s">
        <v>590</v>
      </c>
      <c r="FM20">
        <v>1</v>
      </c>
      <c r="FN20" t="s">
        <v>591</v>
      </c>
      <c r="FP20">
        <v>1</v>
      </c>
      <c r="FQ20" t="s">
        <v>592</v>
      </c>
      <c r="FS20" t="str">
        <f t="shared" si="18"/>
        <v>State constitution, Statute</v>
      </c>
      <c r="FT20" t="s">
        <v>592</v>
      </c>
      <c r="FV20" t="str">
        <f>("Types of properties not specified")</f>
        <v>Types of properties not specified</v>
      </c>
      <c r="FY20">
        <v>0</v>
      </c>
      <c r="GB20">
        <v>0</v>
      </c>
      <c r="GK20">
        <v>0</v>
      </c>
      <c r="GQ20">
        <v>0</v>
      </c>
      <c r="GT20">
        <v>0</v>
      </c>
      <c r="HF20">
        <v>0</v>
      </c>
      <c r="HI20">
        <v>0</v>
      </c>
      <c r="IG20">
        <v>0</v>
      </c>
    </row>
    <row r="21" spans="1:241">
      <c r="A21" t="s">
        <v>223</v>
      </c>
      <c r="B21" s="1">
        <v>44074</v>
      </c>
      <c r="C21" s="1">
        <v>44137</v>
      </c>
      <c r="D21" t="str">
        <f>("Firearms, Rent Control, TEL: Expenditure Limit, TEL: Property Tax Rate Limit, TEL: Property Tax Assessment Limit")</f>
        <v>Firearms, Rent Control, TEL: Expenditure Limit, TEL: Property Tax Rate Limit, TEL: Property Tax Assessment Limit</v>
      </c>
      <c r="E21" t="s">
        <v>593</v>
      </c>
      <c r="G21">
        <v>0</v>
      </c>
      <c r="V21">
        <v>0</v>
      </c>
      <c r="Y21">
        <v>1</v>
      </c>
      <c r="Z21" t="s">
        <v>581</v>
      </c>
      <c r="AB21" t="str">
        <f>("Registration requirements, Licensing")</f>
        <v>Registration requirements, Licensing</v>
      </c>
      <c r="AC21" t="s">
        <v>581</v>
      </c>
      <c r="AE21">
        <v>0</v>
      </c>
      <c r="AK21">
        <v>0</v>
      </c>
      <c r="AW21">
        <v>1</v>
      </c>
      <c r="AX21" t="s">
        <v>582</v>
      </c>
      <c r="AY21" t="s">
        <v>583</v>
      </c>
      <c r="AZ21">
        <v>0</v>
      </c>
      <c r="BL21">
        <v>0</v>
      </c>
      <c r="BO21">
        <v>0</v>
      </c>
      <c r="CG21">
        <v>0</v>
      </c>
      <c r="CJ21">
        <v>0</v>
      </c>
      <c r="CY21">
        <v>0</v>
      </c>
      <c r="DB21">
        <v>1</v>
      </c>
      <c r="DC21" t="s">
        <v>584</v>
      </c>
      <c r="DD21" t="s">
        <v>594</v>
      </c>
      <c r="DE21" t="str">
        <f t="shared" si="0"/>
        <v>Statute</v>
      </c>
      <c r="DF21" t="s">
        <v>584</v>
      </c>
      <c r="DH21">
        <v>1</v>
      </c>
      <c r="DI21" t="s">
        <v>584</v>
      </c>
      <c r="DK21" t="str">
        <f>("Certificate of occupancy issued after certain date")</f>
        <v>Certificate of occupancy issued after certain date</v>
      </c>
      <c r="DL21" t="s">
        <v>584</v>
      </c>
      <c r="DN21">
        <v>1</v>
      </c>
      <c r="DO21" t="s">
        <v>595</v>
      </c>
      <c r="DQ21">
        <v>0</v>
      </c>
      <c r="DT21">
        <v>0</v>
      </c>
      <c r="EF21">
        <v>0</v>
      </c>
      <c r="ER21">
        <v>1</v>
      </c>
      <c r="ES21" t="s">
        <v>586</v>
      </c>
      <c r="EU21" t="str">
        <f t="shared" si="16"/>
        <v>All local governments</v>
      </c>
      <c r="EV21" t="s">
        <v>587</v>
      </c>
      <c r="EX21" t="str">
        <f t="shared" si="17"/>
        <v>State constitution</v>
      </c>
      <c r="EY21" t="s">
        <v>587</v>
      </c>
      <c r="FA21">
        <v>1</v>
      </c>
      <c r="FB21" t="s">
        <v>588</v>
      </c>
      <c r="FD21">
        <v>1</v>
      </c>
      <c r="FE21" t="s">
        <v>589</v>
      </c>
      <c r="FG21" t="str">
        <f t="shared" si="10"/>
        <v>State constitution, Statute</v>
      </c>
      <c r="FH21" t="s">
        <v>590</v>
      </c>
      <c r="FJ21" t="str">
        <f>("School districts, Local governments")</f>
        <v>School districts, Local governments</v>
      </c>
      <c r="FK21" t="s">
        <v>590</v>
      </c>
      <c r="FM21">
        <v>1</v>
      </c>
      <c r="FN21" t="s">
        <v>591</v>
      </c>
      <c r="FP21">
        <v>1</v>
      </c>
      <c r="FQ21" t="s">
        <v>592</v>
      </c>
      <c r="FS21" t="str">
        <f t="shared" si="18"/>
        <v>State constitution, Statute</v>
      </c>
      <c r="FT21" t="s">
        <v>592</v>
      </c>
      <c r="FV21" t="str">
        <f>("Types of properties not specified")</f>
        <v>Types of properties not specified</v>
      </c>
      <c r="FY21">
        <v>0</v>
      </c>
      <c r="GB21">
        <v>0</v>
      </c>
      <c r="GK21">
        <v>0</v>
      </c>
      <c r="GQ21">
        <v>0</v>
      </c>
      <c r="GT21">
        <v>0</v>
      </c>
      <c r="HF21">
        <v>0</v>
      </c>
      <c r="HI21">
        <v>0</v>
      </c>
      <c r="IG21">
        <v>0</v>
      </c>
    </row>
    <row r="22" spans="1:241">
      <c r="A22" t="s">
        <v>223</v>
      </c>
      <c r="B22" s="1">
        <v>44138</v>
      </c>
      <c r="C22" s="1">
        <v>44561</v>
      </c>
      <c r="D22" t="str">
        <f>("Firearms, Rent Control, TEL: Expenditure Limit, TEL: Property Tax Rate Limit, TEL: Property Tax Assessment Limit")</f>
        <v>Firearms, Rent Control, TEL: Expenditure Limit, TEL: Property Tax Rate Limit, TEL: Property Tax Assessment Limit</v>
      </c>
      <c r="E22" t="s">
        <v>593</v>
      </c>
      <c r="G22">
        <v>0</v>
      </c>
      <c r="V22">
        <v>0</v>
      </c>
      <c r="Y22">
        <v>1</v>
      </c>
      <c r="Z22" t="s">
        <v>581</v>
      </c>
      <c r="AB22" t="str">
        <f>("Registration requirements, Licensing")</f>
        <v>Registration requirements, Licensing</v>
      </c>
      <c r="AC22" t="s">
        <v>581</v>
      </c>
      <c r="AE22">
        <v>0</v>
      </c>
      <c r="AK22">
        <v>0</v>
      </c>
      <c r="AW22">
        <v>1</v>
      </c>
      <c r="AX22" t="s">
        <v>582</v>
      </c>
      <c r="AY22" t="s">
        <v>583</v>
      </c>
      <c r="AZ22">
        <v>0</v>
      </c>
      <c r="BL22">
        <v>0</v>
      </c>
      <c r="BO22">
        <v>0</v>
      </c>
      <c r="CG22">
        <v>0</v>
      </c>
      <c r="CJ22">
        <v>0</v>
      </c>
      <c r="CY22">
        <v>0</v>
      </c>
      <c r="DB22">
        <v>1</v>
      </c>
      <c r="DC22" t="s">
        <v>584</v>
      </c>
      <c r="DD22" t="s">
        <v>594</v>
      </c>
      <c r="DE22" t="str">
        <f t="shared" si="0"/>
        <v>Statute</v>
      </c>
      <c r="DF22" t="s">
        <v>584</v>
      </c>
      <c r="DH22">
        <v>1</v>
      </c>
      <c r="DI22" t="s">
        <v>584</v>
      </c>
      <c r="DK22" t="str">
        <f>("Certificate of occupancy issued after certain date")</f>
        <v>Certificate of occupancy issued after certain date</v>
      </c>
      <c r="DL22" t="s">
        <v>584</v>
      </c>
      <c r="DN22">
        <v>1</v>
      </c>
      <c r="DO22" t="s">
        <v>595</v>
      </c>
      <c r="DQ22">
        <v>0</v>
      </c>
      <c r="DT22">
        <v>0</v>
      </c>
      <c r="EF22">
        <v>0</v>
      </c>
      <c r="ER22">
        <v>1</v>
      </c>
      <c r="ES22" t="s">
        <v>586</v>
      </c>
      <c r="EU22" t="str">
        <f t="shared" si="16"/>
        <v>All local governments</v>
      </c>
      <c r="EV22" t="s">
        <v>587</v>
      </c>
      <c r="EX22" t="str">
        <f t="shared" si="17"/>
        <v>State constitution</v>
      </c>
      <c r="EY22" t="s">
        <v>587</v>
      </c>
      <c r="FA22">
        <v>1</v>
      </c>
      <c r="FB22" t="s">
        <v>588</v>
      </c>
      <c r="FD22">
        <v>1</v>
      </c>
      <c r="FE22" t="s">
        <v>589</v>
      </c>
      <c r="FG22" t="str">
        <f t="shared" si="10"/>
        <v>State constitution, Statute</v>
      </c>
      <c r="FH22" t="s">
        <v>590</v>
      </c>
      <c r="FJ22" t="str">
        <f>("School districts, Local governments")</f>
        <v>School districts, Local governments</v>
      </c>
      <c r="FK22" t="s">
        <v>590</v>
      </c>
      <c r="FM22">
        <v>1</v>
      </c>
      <c r="FN22" t="s">
        <v>591</v>
      </c>
      <c r="FP22">
        <v>1</v>
      </c>
      <c r="FQ22" t="s">
        <v>592</v>
      </c>
      <c r="FS22" t="str">
        <f t="shared" si="18"/>
        <v>State constitution, Statute</v>
      </c>
      <c r="FT22" t="s">
        <v>592</v>
      </c>
      <c r="FV22" t="str">
        <f>("Types of properties not specified")</f>
        <v>Types of properties not specified</v>
      </c>
      <c r="FY22">
        <v>0</v>
      </c>
      <c r="GB22">
        <v>0</v>
      </c>
      <c r="GK22">
        <v>0</v>
      </c>
      <c r="GQ22">
        <v>0</v>
      </c>
      <c r="GT22">
        <v>0</v>
      </c>
      <c r="HF22">
        <v>0</v>
      </c>
      <c r="HI22">
        <v>0</v>
      </c>
      <c r="IG22">
        <v>0</v>
      </c>
    </row>
    <row r="23" spans="1:241">
      <c r="A23" t="s">
        <v>223</v>
      </c>
      <c r="B23" s="1">
        <v>44562</v>
      </c>
      <c r="C23" s="1">
        <v>44866</v>
      </c>
      <c r="D23" t="str">
        <f>("Firearms, Rent Control, TEL: Expenditure Limit, TEL: Property Tax Rate Limit, TEL: Property Tax Assessment Limit")</f>
        <v>Firearms, Rent Control, TEL: Expenditure Limit, TEL: Property Tax Rate Limit, TEL: Property Tax Assessment Limit</v>
      </c>
      <c r="E23" t="s">
        <v>593</v>
      </c>
      <c r="G23">
        <v>0</v>
      </c>
      <c r="V23">
        <v>0</v>
      </c>
      <c r="Y23">
        <v>1</v>
      </c>
      <c r="Z23" t="s">
        <v>581</v>
      </c>
      <c r="AB23" t="str">
        <f>("Registration requirements, Licensing")</f>
        <v>Registration requirements, Licensing</v>
      </c>
      <c r="AC23" t="s">
        <v>581</v>
      </c>
      <c r="AE23">
        <v>0</v>
      </c>
      <c r="AK23">
        <v>0</v>
      </c>
      <c r="AW23">
        <v>1</v>
      </c>
      <c r="AX23" t="s">
        <v>582</v>
      </c>
      <c r="AY23" t="s">
        <v>583</v>
      </c>
      <c r="AZ23">
        <v>0</v>
      </c>
      <c r="BL23">
        <v>0</v>
      </c>
      <c r="BO23">
        <v>0</v>
      </c>
      <c r="CG23">
        <v>0</v>
      </c>
      <c r="CJ23">
        <v>0</v>
      </c>
      <c r="CY23">
        <v>0</v>
      </c>
      <c r="DB23">
        <v>1</v>
      </c>
      <c r="DC23" t="s">
        <v>584</v>
      </c>
      <c r="DD23" t="s">
        <v>594</v>
      </c>
      <c r="DE23" t="str">
        <f t="shared" si="0"/>
        <v>Statute</v>
      </c>
      <c r="DF23" t="s">
        <v>584</v>
      </c>
      <c r="DH23">
        <v>1</v>
      </c>
      <c r="DI23" t="s">
        <v>584</v>
      </c>
      <c r="DK23" t="str">
        <f>("Certificate of occupancy issued after certain date")</f>
        <v>Certificate of occupancy issued after certain date</v>
      </c>
      <c r="DL23" t="s">
        <v>584</v>
      </c>
      <c r="DN23">
        <v>1</v>
      </c>
      <c r="DO23" t="s">
        <v>595</v>
      </c>
      <c r="DQ23">
        <v>0</v>
      </c>
      <c r="DT23">
        <v>0</v>
      </c>
      <c r="EF23">
        <v>0</v>
      </c>
      <c r="ER23">
        <v>1</v>
      </c>
      <c r="ES23" t="s">
        <v>586</v>
      </c>
      <c r="EU23" t="str">
        <f t="shared" si="16"/>
        <v>All local governments</v>
      </c>
      <c r="EV23" t="s">
        <v>587</v>
      </c>
      <c r="EX23" t="str">
        <f t="shared" si="17"/>
        <v>State constitution</v>
      </c>
      <c r="EY23" t="s">
        <v>587</v>
      </c>
      <c r="FA23">
        <v>1</v>
      </c>
      <c r="FB23" t="s">
        <v>588</v>
      </c>
      <c r="FD23">
        <v>1</v>
      </c>
      <c r="FE23" t="s">
        <v>589</v>
      </c>
      <c r="FG23" t="str">
        <f t="shared" si="10"/>
        <v>State constitution, Statute</v>
      </c>
      <c r="FH23" t="s">
        <v>590</v>
      </c>
      <c r="FJ23" t="str">
        <f>("School districts, Local governments")</f>
        <v>School districts, Local governments</v>
      </c>
      <c r="FK23" t="s">
        <v>590</v>
      </c>
      <c r="FM23">
        <v>1</v>
      </c>
      <c r="FN23" t="s">
        <v>591</v>
      </c>
      <c r="FP23">
        <v>1</v>
      </c>
      <c r="FQ23" t="s">
        <v>592</v>
      </c>
      <c r="FS23" t="str">
        <f t="shared" si="18"/>
        <v>State constitution, Statute</v>
      </c>
      <c r="FT23" t="s">
        <v>592</v>
      </c>
      <c r="FV23" t="str">
        <f>("Types of properties not specified")</f>
        <v>Types of properties not specified</v>
      </c>
      <c r="FY23">
        <v>0</v>
      </c>
      <c r="GB23">
        <v>0</v>
      </c>
      <c r="GK23">
        <v>0</v>
      </c>
      <c r="GQ23">
        <v>0</v>
      </c>
      <c r="GT23">
        <v>0</v>
      </c>
      <c r="HF23">
        <v>0</v>
      </c>
      <c r="HI23">
        <v>0</v>
      </c>
      <c r="IG23">
        <v>0</v>
      </c>
    </row>
    <row r="24" spans="1:241">
      <c r="A24" t="s">
        <v>224</v>
      </c>
      <c r="B24" s="1">
        <v>43678</v>
      </c>
      <c r="C24" s="1">
        <v>44011</v>
      </c>
      <c r="D24" t="str">
        <f t="shared" ref="D24:D33" si="19">("Firearms, Municipal Broadband, Rent Control, TEL: General Revenue Limit, TEL: Expenditure Limit, TEL: Property Tax Rate Limit, TEL: Property Tax Assessment Limit, TEL: Property Tax Levy Limit")</f>
        <v>Firearms, Municipal Broadband, Rent Control, TEL: General Revenue Limit, TEL: Expenditure Limit, TEL: Property Tax Rate Limit, TEL: Property Tax Assessment Limit, TEL: Property Tax Levy Limit</v>
      </c>
      <c r="E24" t="s">
        <v>596</v>
      </c>
      <c r="G24">
        <v>0</v>
      </c>
      <c r="V24">
        <v>0</v>
      </c>
      <c r="Y24">
        <v>1</v>
      </c>
      <c r="Z24" t="s">
        <v>597</v>
      </c>
      <c r="AB24" t="str">
        <f>("Possession, Purchase, Sale, Creation of a firearm registry")</f>
        <v>Possession, Purchase, Sale, Creation of a firearm registry</v>
      </c>
      <c r="AC24" t="s">
        <v>597</v>
      </c>
      <c r="AE24">
        <v>0</v>
      </c>
      <c r="AK24">
        <v>0</v>
      </c>
      <c r="AW24">
        <v>0</v>
      </c>
      <c r="AZ24">
        <v>0</v>
      </c>
      <c r="BL24">
        <v>1</v>
      </c>
      <c r="BM24" t="s">
        <v>598</v>
      </c>
      <c r="BN24" t="s">
        <v>599</v>
      </c>
      <c r="BO24">
        <v>1</v>
      </c>
      <c r="BP24" t="s">
        <v>600</v>
      </c>
      <c r="BR24">
        <v>1</v>
      </c>
      <c r="BS24" t="s">
        <v>601</v>
      </c>
      <c r="BU24" t="str">
        <f t="shared" ref="BU24:BU33" si="20">("Private entities must be unwilling or unable to deploy service, Service must be provided within a restricted geographic area, Voter referendum approving municipal broadband")</f>
        <v>Private entities must be unwilling or unable to deploy service, Service must be provided within a restricted geographic area, Voter referendum approving municipal broadband</v>
      </c>
      <c r="BV24" t="s">
        <v>602</v>
      </c>
      <c r="BW24" t="s">
        <v>603</v>
      </c>
      <c r="BX24" t="str">
        <f t="shared" ref="BX24:BX33" si="21">("Law does not specify type of broadband permissible")</f>
        <v>Law does not specify type of broadband permissible</v>
      </c>
      <c r="CA24" t="str">
        <f t="shared" ref="CA24:CA33" si="22">("No, state law expressly preempts municipal broadband")</f>
        <v>No, state law expressly preempts municipal broadband</v>
      </c>
      <c r="CG24">
        <v>0</v>
      </c>
      <c r="CJ24">
        <v>0</v>
      </c>
      <c r="CY24">
        <v>0</v>
      </c>
      <c r="DB24">
        <v>1</v>
      </c>
      <c r="DC24" t="s">
        <v>604</v>
      </c>
      <c r="DE24" t="str">
        <f t="shared" si="0"/>
        <v>Statute</v>
      </c>
      <c r="DF24" t="s">
        <v>604</v>
      </c>
      <c r="DH24">
        <v>1</v>
      </c>
      <c r="DI24" t="s">
        <v>604</v>
      </c>
      <c r="DK24" t="str">
        <f t="shared" ref="DK24:DK33" si="23">("Voluntary agreement with local government")</f>
        <v>Voluntary agreement with local government</v>
      </c>
      <c r="DL24" t="s">
        <v>604</v>
      </c>
      <c r="DN24">
        <v>0</v>
      </c>
      <c r="DQ24">
        <v>0</v>
      </c>
      <c r="DT24">
        <v>0</v>
      </c>
      <c r="EF24">
        <v>1</v>
      </c>
      <c r="EG24" t="s">
        <v>605</v>
      </c>
      <c r="EH24" t="s">
        <v>606</v>
      </c>
      <c r="EI24" t="str">
        <f t="shared" ref="EI24:EI33" si="24">("State constitution")</f>
        <v>State constitution</v>
      </c>
      <c r="EJ24" t="s">
        <v>605</v>
      </c>
      <c r="EL24" t="str">
        <f t="shared" ref="EL24:EL33" si="25">("All local governments")</f>
        <v>All local governments</v>
      </c>
      <c r="EM24" t="s">
        <v>605</v>
      </c>
      <c r="EO24">
        <v>1</v>
      </c>
      <c r="EP24" t="s">
        <v>607</v>
      </c>
      <c r="ER24">
        <v>1</v>
      </c>
      <c r="ES24" t="s">
        <v>608</v>
      </c>
      <c r="EU24" t="str">
        <f t="shared" si="16"/>
        <v>All local governments</v>
      </c>
      <c r="EV24" t="s">
        <v>605</v>
      </c>
      <c r="EX24" t="str">
        <f t="shared" si="17"/>
        <v>State constitution</v>
      </c>
      <c r="EY24" t="s">
        <v>608</v>
      </c>
      <c r="FA24">
        <v>0</v>
      </c>
      <c r="FD24">
        <v>1</v>
      </c>
      <c r="FE24" t="s">
        <v>609</v>
      </c>
      <c r="FG24" t="str">
        <f>("State constitution")</f>
        <v>State constitution</v>
      </c>
      <c r="FH24" t="s">
        <v>609</v>
      </c>
      <c r="FJ24" t="str">
        <f>("Local governments")</f>
        <v>Local governments</v>
      </c>
      <c r="FK24" t="s">
        <v>609</v>
      </c>
      <c r="FM24">
        <v>1</v>
      </c>
      <c r="FN24" t="s">
        <v>609</v>
      </c>
      <c r="FP24">
        <v>1</v>
      </c>
      <c r="FQ24" t="s">
        <v>610</v>
      </c>
      <c r="FS24" t="str">
        <f t="shared" si="18"/>
        <v>State constitution, Statute</v>
      </c>
      <c r="FT24" t="s">
        <v>611</v>
      </c>
      <c r="FV24" t="str">
        <f t="shared" ref="FV24:FV34" si="26">("Residential, Non-residential")</f>
        <v>Residential, Non-residential</v>
      </c>
      <c r="FW24" t="s">
        <v>610</v>
      </c>
      <c r="FY24">
        <v>1</v>
      </c>
      <c r="FZ24" t="s">
        <v>609</v>
      </c>
      <c r="GB24">
        <v>1</v>
      </c>
      <c r="GC24" t="s">
        <v>612</v>
      </c>
      <c r="GD24" t="s">
        <v>613</v>
      </c>
      <c r="GE24" t="str">
        <f t="shared" ref="GE24:GE36" si="27">("Statute")</f>
        <v>Statute</v>
      </c>
      <c r="GF24" t="s">
        <v>612</v>
      </c>
      <c r="GH24">
        <v>1</v>
      </c>
      <c r="GI24" t="s">
        <v>614</v>
      </c>
      <c r="GK24">
        <v>0</v>
      </c>
      <c r="GQ24">
        <v>0</v>
      </c>
      <c r="GT24">
        <v>0</v>
      </c>
      <c r="HF24">
        <v>0</v>
      </c>
      <c r="HI24">
        <v>0</v>
      </c>
      <c r="IG24">
        <v>0</v>
      </c>
    </row>
    <row r="25" spans="1:241">
      <c r="A25" t="s">
        <v>224</v>
      </c>
      <c r="B25" s="1">
        <v>44012</v>
      </c>
      <c r="C25" s="1">
        <v>44087</v>
      </c>
      <c r="D25" t="str">
        <f t="shared" si="19"/>
        <v>Firearms, Municipal Broadband, Rent Control, TEL: General Revenue Limit, TEL: Expenditure Limit, TEL: Property Tax Rate Limit, TEL: Property Tax Assessment Limit, TEL: Property Tax Levy Limit</v>
      </c>
      <c r="E25" t="s">
        <v>615</v>
      </c>
      <c r="G25">
        <v>0</v>
      </c>
      <c r="V25">
        <v>0</v>
      </c>
      <c r="Y25">
        <v>1</v>
      </c>
      <c r="Z25" t="s">
        <v>597</v>
      </c>
      <c r="AB25" t="str">
        <f>("Possession, Purchase, Sale, Creation of a firearm registry")</f>
        <v>Possession, Purchase, Sale, Creation of a firearm registry</v>
      </c>
      <c r="AC25" t="s">
        <v>597</v>
      </c>
      <c r="AE25">
        <v>0</v>
      </c>
      <c r="AK25">
        <v>0</v>
      </c>
      <c r="AW25">
        <v>0</v>
      </c>
      <c r="AZ25">
        <v>0</v>
      </c>
      <c r="BL25">
        <v>1</v>
      </c>
      <c r="BM25" t="s">
        <v>598</v>
      </c>
      <c r="BN25" t="s">
        <v>599</v>
      </c>
      <c r="BO25">
        <v>1</v>
      </c>
      <c r="BP25" t="s">
        <v>600</v>
      </c>
      <c r="BR25">
        <v>1</v>
      </c>
      <c r="BS25" t="s">
        <v>601</v>
      </c>
      <c r="BU25" t="str">
        <f t="shared" si="20"/>
        <v>Private entities must be unwilling or unable to deploy service, Service must be provided within a restricted geographic area, Voter referendum approving municipal broadband</v>
      </c>
      <c r="BV25" t="s">
        <v>602</v>
      </c>
      <c r="BW25" t="s">
        <v>603</v>
      </c>
      <c r="BX25" t="str">
        <f t="shared" si="21"/>
        <v>Law does not specify type of broadband permissible</v>
      </c>
      <c r="CA25" t="str">
        <f t="shared" si="22"/>
        <v>No, state law expressly preempts municipal broadband</v>
      </c>
      <c r="CG25">
        <v>0</v>
      </c>
      <c r="CJ25">
        <v>0</v>
      </c>
      <c r="CY25">
        <v>0</v>
      </c>
      <c r="DB25">
        <v>1</v>
      </c>
      <c r="DC25" t="s">
        <v>604</v>
      </c>
      <c r="DE25" t="str">
        <f t="shared" si="0"/>
        <v>Statute</v>
      </c>
      <c r="DF25" t="s">
        <v>604</v>
      </c>
      <c r="DH25">
        <v>1</v>
      </c>
      <c r="DI25" t="s">
        <v>604</v>
      </c>
      <c r="DK25" t="str">
        <f t="shared" si="23"/>
        <v>Voluntary agreement with local government</v>
      </c>
      <c r="DL25" t="s">
        <v>604</v>
      </c>
      <c r="DN25">
        <v>0</v>
      </c>
      <c r="DQ25">
        <v>0</v>
      </c>
      <c r="DT25">
        <v>0</v>
      </c>
      <c r="EF25">
        <v>1</v>
      </c>
      <c r="EG25" t="s">
        <v>605</v>
      </c>
      <c r="EH25" t="s">
        <v>606</v>
      </c>
      <c r="EI25" t="str">
        <f t="shared" si="24"/>
        <v>State constitution</v>
      </c>
      <c r="EJ25" t="s">
        <v>605</v>
      </c>
      <c r="EL25" t="str">
        <f t="shared" si="25"/>
        <v>All local governments</v>
      </c>
      <c r="EM25" t="s">
        <v>605</v>
      </c>
      <c r="EO25">
        <v>1</v>
      </c>
      <c r="EP25" t="s">
        <v>616</v>
      </c>
      <c r="ER25">
        <v>1</v>
      </c>
      <c r="ES25" t="s">
        <v>608</v>
      </c>
      <c r="EU25" t="str">
        <f t="shared" si="16"/>
        <v>All local governments</v>
      </c>
      <c r="EV25" t="s">
        <v>605</v>
      </c>
      <c r="EX25" t="str">
        <f t="shared" si="17"/>
        <v>State constitution</v>
      </c>
      <c r="EY25" t="s">
        <v>608</v>
      </c>
      <c r="FA25">
        <v>0</v>
      </c>
      <c r="FD25">
        <v>1</v>
      </c>
      <c r="FE25" t="s">
        <v>609</v>
      </c>
      <c r="FG25" t="str">
        <f>("State constitution")</f>
        <v>State constitution</v>
      </c>
      <c r="FH25" t="s">
        <v>609</v>
      </c>
      <c r="FJ25" t="str">
        <f>("Local governments")</f>
        <v>Local governments</v>
      </c>
      <c r="FK25" t="s">
        <v>609</v>
      </c>
      <c r="FM25">
        <v>1</v>
      </c>
      <c r="FN25" t="s">
        <v>609</v>
      </c>
      <c r="FP25">
        <v>1</v>
      </c>
      <c r="FQ25" t="s">
        <v>610</v>
      </c>
      <c r="FS25" t="str">
        <f t="shared" si="18"/>
        <v>State constitution, Statute</v>
      </c>
      <c r="FT25" t="s">
        <v>611</v>
      </c>
      <c r="FV25" t="str">
        <f t="shared" si="26"/>
        <v>Residential, Non-residential</v>
      </c>
      <c r="FW25" t="s">
        <v>610</v>
      </c>
      <c r="FY25">
        <v>1</v>
      </c>
      <c r="FZ25" t="s">
        <v>609</v>
      </c>
      <c r="GB25">
        <v>1</v>
      </c>
      <c r="GC25" t="s">
        <v>617</v>
      </c>
      <c r="GD25" t="s">
        <v>613</v>
      </c>
      <c r="GE25" t="str">
        <f t="shared" si="27"/>
        <v>Statute</v>
      </c>
      <c r="GF25" t="s">
        <v>617</v>
      </c>
      <c r="GH25">
        <v>1</v>
      </c>
      <c r="GI25" t="s">
        <v>618</v>
      </c>
      <c r="GK25">
        <v>0</v>
      </c>
      <c r="GQ25">
        <v>0</v>
      </c>
      <c r="GT25">
        <v>0</v>
      </c>
      <c r="HF25">
        <v>0</v>
      </c>
      <c r="HI25">
        <v>0</v>
      </c>
      <c r="IG25">
        <v>0</v>
      </c>
    </row>
    <row r="26" spans="1:241">
      <c r="A26" t="s">
        <v>224</v>
      </c>
      <c r="B26" s="1">
        <v>44088</v>
      </c>
      <c r="C26" s="1">
        <v>44196</v>
      </c>
      <c r="D26" t="str">
        <f t="shared" si="19"/>
        <v>Firearms, Municipal Broadband, Rent Control, TEL: General Revenue Limit, TEL: Expenditure Limit, TEL: Property Tax Rate Limit, TEL: Property Tax Assessment Limit, TEL: Property Tax Levy Limit</v>
      </c>
      <c r="E26" t="s">
        <v>615</v>
      </c>
      <c r="G26">
        <v>0</v>
      </c>
      <c r="V26">
        <v>0</v>
      </c>
      <c r="Y26">
        <v>1</v>
      </c>
      <c r="Z26" t="s">
        <v>597</v>
      </c>
      <c r="AB26" t="str">
        <f>("Possession, Purchase, Sale, Creation of a firearm registry")</f>
        <v>Possession, Purchase, Sale, Creation of a firearm registry</v>
      </c>
      <c r="AC26" t="s">
        <v>597</v>
      </c>
      <c r="AE26">
        <v>0</v>
      </c>
      <c r="AK26">
        <v>0</v>
      </c>
      <c r="AW26">
        <v>0</v>
      </c>
      <c r="AZ26">
        <v>0</v>
      </c>
      <c r="BL26">
        <v>1</v>
      </c>
      <c r="BM26" t="s">
        <v>598</v>
      </c>
      <c r="BN26" t="s">
        <v>599</v>
      </c>
      <c r="BO26">
        <v>1</v>
      </c>
      <c r="BP26" t="s">
        <v>600</v>
      </c>
      <c r="BR26">
        <v>1</v>
      </c>
      <c r="BS26" t="s">
        <v>601</v>
      </c>
      <c r="BU26" t="str">
        <f t="shared" si="20"/>
        <v>Private entities must be unwilling or unable to deploy service, Service must be provided within a restricted geographic area, Voter referendum approving municipal broadband</v>
      </c>
      <c r="BV26" t="s">
        <v>602</v>
      </c>
      <c r="BW26" t="s">
        <v>603</v>
      </c>
      <c r="BX26" t="str">
        <f t="shared" si="21"/>
        <v>Law does not specify type of broadband permissible</v>
      </c>
      <c r="CA26" t="str">
        <f t="shared" si="22"/>
        <v>No, state law expressly preempts municipal broadband</v>
      </c>
      <c r="CG26">
        <v>0</v>
      </c>
      <c r="CJ26">
        <v>0</v>
      </c>
      <c r="CY26">
        <v>0</v>
      </c>
      <c r="DB26">
        <v>1</v>
      </c>
      <c r="DC26" t="s">
        <v>604</v>
      </c>
      <c r="DE26" t="str">
        <f t="shared" si="0"/>
        <v>Statute</v>
      </c>
      <c r="DF26" t="s">
        <v>604</v>
      </c>
      <c r="DH26">
        <v>1</v>
      </c>
      <c r="DI26" t="s">
        <v>604</v>
      </c>
      <c r="DK26" t="str">
        <f t="shared" si="23"/>
        <v>Voluntary agreement with local government</v>
      </c>
      <c r="DL26" t="s">
        <v>604</v>
      </c>
      <c r="DN26">
        <v>0</v>
      </c>
      <c r="DQ26">
        <v>0</v>
      </c>
      <c r="DT26">
        <v>0</v>
      </c>
      <c r="EF26">
        <v>1</v>
      </c>
      <c r="EG26" t="s">
        <v>605</v>
      </c>
      <c r="EH26" t="s">
        <v>606</v>
      </c>
      <c r="EI26" t="str">
        <f t="shared" si="24"/>
        <v>State constitution</v>
      </c>
      <c r="EJ26" t="s">
        <v>605</v>
      </c>
      <c r="EL26" t="str">
        <f t="shared" si="25"/>
        <v>All local governments</v>
      </c>
      <c r="EM26" t="s">
        <v>605</v>
      </c>
      <c r="EO26">
        <v>1</v>
      </c>
      <c r="EP26" t="s">
        <v>619</v>
      </c>
      <c r="ER26">
        <v>1</v>
      </c>
      <c r="ES26" t="s">
        <v>608</v>
      </c>
      <c r="EU26" t="str">
        <f t="shared" si="16"/>
        <v>All local governments</v>
      </c>
      <c r="EV26" t="s">
        <v>605</v>
      </c>
      <c r="EX26" t="str">
        <f t="shared" si="17"/>
        <v>State constitution</v>
      </c>
      <c r="EY26" t="s">
        <v>608</v>
      </c>
      <c r="FA26">
        <v>0</v>
      </c>
      <c r="FD26">
        <v>1</v>
      </c>
      <c r="FE26" t="s">
        <v>609</v>
      </c>
      <c r="FG26" t="str">
        <f>("State constitution")</f>
        <v>State constitution</v>
      </c>
      <c r="FH26" t="s">
        <v>609</v>
      </c>
      <c r="FJ26" t="str">
        <f>("Local governments")</f>
        <v>Local governments</v>
      </c>
      <c r="FK26" t="s">
        <v>609</v>
      </c>
      <c r="FM26">
        <v>1</v>
      </c>
      <c r="FN26" t="s">
        <v>609</v>
      </c>
      <c r="FP26">
        <v>1</v>
      </c>
      <c r="FQ26" t="s">
        <v>610</v>
      </c>
      <c r="FS26" t="str">
        <f t="shared" si="18"/>
        <v>State constitution, Statute</v>
      </c>
      <c r="FT26" t="s">
        <v>611</v>
      </c>
      <c r="FV26" t="str">
        <f t="shared" si="26"/>
        <v>Residential, Non-residential</v>
      </c>
      <c r="FW26" t="s">
        <v>610</v>
      </c>
      <c r="FY26">
        <v>1</v>
      </c>
      <c r="FZ26" t="s">
        <v>609</v>
      </c>
      <c r="GB26">
        <v>1</v>
      </c>
      <c r="GC26" t="s">
        <v>617</v>
      </c>
      <c r="GD26" t="s">
        <v>613</v>
      </c>
      <c r="GE26" t="str">
        <f t="shared" si="27"/>
        <v>Statute</v>
      </c>
      <c r="GF26" t="s">
        <v>617</v>
      </c>
      <c r="GH26">
        <v>1</v>
      </c>
      <c r="GI26" t="s">
        <v>620</v>
      </c>
      <c r="GK26">
        <v>0</v>
      </c>
      <c r="GQ26">
        <v>0</v>
      </c>
      <c r="GT26">
        <v>0</v>
      </c>
      <c r="HF26">
        <v>0</v>
      </c>
      <c r="HI26">
        <v>0</v>
      </c>
      <c r="IG26">
        <v>0</v>
      </c>
    </row>
    <row r="27" spans="1:241">
      <c r="A27" t="s">
        <v>224</v>
      </c>
      <c r="B27" s="1">
        <v>44197</v>
      </c>
      <c r="C27" s="1">
        <v>44357</v>
      </c>
      <c r="D27" t="str">
        <f t="shared" si="19"/>
        <v>Firearms, Municipal Broadband, Rent Control, TEL: General Revenue Limit, TEL: Expenditure Limit, TEL: Property Tax Rate Limit, TEL: Property Tax Assessment Limit, TEL: Property Tax Levy Limit</v>
      </c>
      <c r="E27" t="s">
        <v>615</v>
      </c>
      <c r="G27">
        <v>0</v>
      </c>
      <c r="V27">
        <v>0</v>
      </c>
      <c r="Y27">
        <v>1</v>
      </c>
      <c r="Z27" t="s">
        <v>597</v>
      </c>
      <c r="AB27" t="str">
        <f>("Possession, Purchase, Sale, Creation of a firearm registry")</f>
        <v>Possession, Purchase, Sale, Creation of a firearm registry</v>
      </c>
      <c r="AC27" t="s">
        <v>597</v>
      </c>
      <c r="AE27">
        <v>0</v>
      </c>
      <c r="AK27">
        <v>0</v>
      </c>
      <c r="AW27">
        <v>0</v>
      </c>
      <c r="AZ27">
        <v>0</v>
      </c>
      <c r="BL27">
        <v>1</v>
      </c>
      <c r="BM27" t="s">
        <v>598</v>
      </c>
      <c r="BN27" t="s">
        <v>599</v>
      </c>
      <c r="BO27">
        <v>1</v>
      </c>
      <c r="BP27" t="s">
        <v>600</v>
      </c>
      <c r="BR27">
        <v>1</v>
      </c>
      <c r="BS27" t="s">
        <v>601</v>
      </c>
      <c r="BU27" t="str">
        <f t="shared" si="20"/>
        <v>Private entities must be unwilling or unable to deploy service, Service must be provided within a restricted geographic area, Voter referendum approving municipal broadband</v>
      </c>
      <c r="BV27" t="s">
        <v>602</v>
      </c>
      <c r="BW27" t="s">
        <v>603</v>
      </c>
      <c r="BX27" t="str">
        <f t="shared" si="21"/>
        <v>Law does not specify type of broadband permissible</v>
      </c>
      <c r="CA27" t="str">
        <f t="shared" si="22"/>
        <v>No, state law expressly preempts municipal broadband</v>
      </c>
      <c r="CG27">
        <v>0</v>
      </c>
      <c r="CJ27">
        <v>0</v>
      </c>
      <c r="CY27">
        <v>0</v>
      </c>
      <c r="DB27">
        <v>1</v>
      </c>
      <c r="DC27" t="s">
        <v>604</v>
      </c>
      <c r="DE27" t="str">
        <f t="shared" si="0"/>
        <v>Statute</v>
      </c>
      <c r="DF27" t="s">
        <v>604</v>
      </c>
      <c r="DH27">
        <v>1</v>
      </c>
      <c r="DI27" t="s">
        <v>604</v>
      </c>
      <c r="DK27" t="str">
        <f t="shared" si="23"/>
        <v>Voluntary agreement with local government</v>
      </c>
      <c r="DL27" t="s">
        <v>604</v>
      </c>
      <c r="DN27">
        <v>0</v>
      </c>
      <c r="DQ27">
        <v>0</v>
      </c>
      <c r="DT27">
        <v>0</v>
      </c>
      <c r="EF27">
        <v>1</v>
      </c>
      <c r="EG27" t="s">
        <v>605</v>
      </c>
      <c r="EH27" t="s">
        <v>606</v>
      </c>
      <c r="EI27" t="str">
        <f t="shared" si="24"/>
        <v>State constitution</v>
      </c>
      <c r="EJ27" t="s">
        <v>605</v>
      </c>
      <c r="EL27" t="str">
        <f t="shared" si="25"/>
        <v>All local governments</v>
      </c>
      <c r="EM27" t="s">
        <v>605</v>
      </c>
      <c r="EO27">
        <v>1</v>
      </c>
      <c r="EP27" t="s">
        <v>619</v>
      </c>
      <c r="ER27">
        <v>1</v>
      </c>
      <c r="ES27" t="s">
        <v>608</v>
      </c>
      <c r="EU27" t="str">
        <f t="shared" si="16"/>
        <v>All local governments</v>
      </c>
      <c r="EV27" t="s">
        <v>605</v>
      </c>
      <c r="EX27" t="str">
        <f t="shared" si="17"/>
        <v>State constitution</v>
      </c>
      <c r="EY27" t="s">
        <v>608</v>
      </c>
      <c r="FA27">
        <v>0</v>
      </c>
      <c r="FD27">
        <v>1</v>
      </c>
      <c r="FE27" t="s">
        <v>609</v>
      </c>
      <c r="FG27" t="str">
        <f>("State constitution")</f>
        <v>State constitution</v>
      </c>
      <c r="FH27" t="s">
        <v>609</v>
      </c>
      <c r="FJ27" t="str">
        <f>("Local governments")</f>
        <v>Local governments</v>
      </c>
      <c r="FK27" t="s">
        <v>609</v>
      </c>
      <c r="FM27">
        <v>1</v>
      </c>
      <c r="FN27" t="s">
        <v>609</v>
      </c>
      <c r="FP27">
        <v>1</v>
      </c>
      <c r="FQ27" t="s">
        <v>621</v>
      </c>
      <c r="FS27" t="str">
        <f t="shared" si="18"/>
        <v>State constitution, Statute</v>
      </c>
      <c r="FT27" t="s">
        <v>622</v>
      </c>
      <c r="FV27" t="str">
        <f t="shared" si="26"/>
        <v>Residential, Non-residential</v>
      </c>
      <c r="FW27" t="s">
        <v>621</v>
      </c>
      <c r="FY27">
        <v>1</v>
      </c>
      <c r="FZ27" t="s">
        <v>609</v>
      </c>
      <c r="GB27">
        <v>1</v>
      </c>
      <c r="GC27" t="s">
        <v>617</v>
      </c>
      <c r="GD27" t="s">
        <v>613</v>
      </c>
      <c r="GE27" t="str">
        <f t="shared" si="27"/>
        <v>Statute</v>
      </c>
      <c r="GF27" t="s">
        <v>617</v>
      </c>
      <c r="GH27">
        <v>1</v>
      </c>
      <c r="GI27" t="s">
        <v>620</v>
      </c>
      <c r="GK27">
        <v>0</v>
      </c>
      <c r="GQ27">
        <v>0</v>
      </c>
      <c r="GT27">
        <v>0</v>
      </c>
      <c r="HF27">
        <v>0</v>
      </c>
      <c r="HI27">
        <v>0</v>
      </c>
      <c r="IG27">
        <v>0</v>
      </c>
    </row>
    <row r="28" spans="1:241">
      <c r="A28" t="s">
        <v>224</v>
      </c>
      <c r="B28" s="1">
        <v>44358</v>
      </c>
      <c r="C28" s="1">
        <v>44365</v>
      </c>
      <c r="D28" t="str">
        <f t="shared" si="19"/>
        <v>Firearms, Municipal Broadband, Rent Control, TEL: General Revenue Limit, TEL: Expenditure Limit, TEL: Property Tax Rate Limit, TEL: Property Tax Assessment Limit, TEL: Property Tax Levy Limit</v>
      </c>
      <c r="E28" t="s">
        <v>623</v>
      </c>
      <c r="G28">
        <v>0</v>
      </c>
      <c r="V28">
        <v>0</v>
      </c>
      <c r="Y28">
        <v>1</v>
      </c>
      <c r="Z28" t="s">
        <v>597</v>
      </c>
      <c r="AB28" t="str">
        <f>("Possession, Purchase, Sale, Creation of a firearm registry")</f>
        <v>Possession, Purchase, Sale, Creation of a firearm registry</v>
      </c>
      <c r="AC28" t="s">
        <v>597</v>
      </c>
      <c r="AE28">
        <v>0</v>
      </c>
      <c r="AK28">
        <v>0</v>
      </c>
      <c r="AW28">
        <v>0</v>
      </c>
      <c r="AZ28">
        <v>0</v>
      </c>
      <c r="BL28">
        <v>1</v>
      </c>
      <c r="BM28" t="s">
        <v>598</v>
      </c>
      <c r="BN28" t="s">
        <v>599</v>
      </c>
      <c r="BO28">
        <v>1</v>
      </c>
      <c r="BP28" t="s">
        <v>600</v>
      </c>
      <c r="BR28">
        <v>1</v>
      </c>
      <c r="BS28" t="s">
        <v>601</v>
      </c>
      <c r="BU28" t="str">
        <f t="shared" si="20"/>
        <v>Private entities must be unwilling or unable to deploy service, Service must be provided within a restricted geographic area, Voter referendum approving municipal broadband</v>
      </c>
      <c r="BV28" t="s">
        <v>602</v>
      </c>
      <c r="BW28" t="s">
        <v>603</v>
      </c>
      <c r="BX28" t="str">
        <f t="shared" si="21"/>
        <v>Law does not specify type of broadband permissible</v>
      </c>
      <c r="CA28" t="str">
        <f t="shared" si="22"/>
        <v>No, state law expressly preempts municipal broadband</v>
      </c>
      <c r="CG28">
        <v>0</v>
      </c>
      <c r="CJ28">
        <v>0</v>
      </c>
      <c r="CY28">
        <v>0</v>
      </c>
      <c r="DB28">
        <v>1</v>
      </c>
      <c r="DC28" t="s">
        <v>604</v>
      </c>
      <c r="DE28" t="str">
        <f t="shared" si="0"/>
        <v>Statute</v>
      </c>
      <c r="DF28" t="s">
        <v>604</v>
      </c>
      <c r="DH28">
        <v>1</v>
      </c>
      <c r="DI28" t="s">
        <v>604</v>
      </c>
      <c r="DK28" t="str">
        <f t="shared" si="23"/>
        <v>Voluntary agreement with local government</v>
      </c>
      <c r="DL28" t="s">
        <v>604</v>
      </c>
      <c r="DN28">
        <v>0</v>
      </c>
      <c r="DQ28">
        <v>0</v>
      </c>
      <c r="DT28">
        <v>0</v>
      </c>
      <c r="EF28">
        <v>1</v>
      </c>
      <c r="EG28" t="s">
        <v>605</v>
      </c>
      <c r="EH28" t="s">
        <v>606</v>
      </c>
      <c r="EI28" t="str">
        <f t="shared" si="24"/>
        <v>State constitution</v>
      </c>
      <c r="EJ28" t="s">
        <v>605</v>
      </c>
      <c r="EL28" t="str">
        <f t="shared" si="25"/>
        <v>All local governments</v>
      </c>
      <c r="EM28" t="s">
        <v>605</v>
      </c>
      <c r="EO28">
        <v>1</v>
      </c>
      <c r="EP28" t="s">
        <v>624</v>
      </c>
      <c r="ER28">
        <v>1</v>
      </c>
      <c r="ES28" t="s">
        <v>608</v>
      </c>
      <c r="EU28" t="str">
        <f t="shared" si="16"/>
        <v>All local governments</v>
      </c>
      <c r="EV28" t="s">
        <v>605</v>
      </c>
      <c r="EX28" t="str">
        <f t="shared" si="17"/>
        <v>State constitution</v>
      </c>
      <c r="EY28" t="s">
        <v>608</v>
      </c>
      <c r="FA28">
        <v>0</v>
      </c>
      <c r="FD28">
        <v>1</v>
      </c>
      <c r="FE28" t="s">
        <v>609</v>
      </c>
      <c r="FG28" t="str">
        <f>("State constitution")</f>
        <v>State constitution</v>
      </c>
      <c r="FH28" t="s">
        <v>625</v>
      </c>
      <c r="FJ28" t="str">
        <f>("Local governments")</f>
        <v>Local governments</v>
      </c>
      <c r="FK28" t="s">
        <v>625</v>
      </c>
      <c r="FM28">
        <v>1</v>
      </c>
      <c r="FN28" t="s">
        <v>609</v>
      </c>
      <c r="FP28">
        <v>1</v>
      </c>
      <c r="FQ28" t="s">
        <v>626</v>
      </c>
      <c r="FS28" t="str">
        <f t="shared" si="18"/>
        <v>State constitution, Statute</v>
      </c>
      <c r="FT28" t="s">
        <v>627</v>
      </c>
      <c r="FV28" t="str">
        <f t="shared" si="26"/>
        <v>Residential, Non-residential</v>
      </c>
      <c r="FW28" t="s">
        <v>626</v>
      </c>
      <c r="FY28">
        <v>1</v>
      </c>
      <c r="FZ28" t="s">
        <v>609</v>
      </c>
      <c r="GB28">
        <v>1</v>
      </c>
      <c r="GC28" t="s">
        <v>628</v>
      </c>
      <c r="GD28" t="s">
        <v>613</v>
      </c>
      <c r="GE28" t="str">
        <f t="shared" si="27"/>
        <v>Statute</v>
      </c>
      <c r="GF28" t="s">
        <v>617</v>
      </c>
      <c r="GH28">
        <v>1</v>
      </c>
      <c r="GI28" t="s">
        <v>629</v>
      </c>
      <c r="GK28">
        <v>0</v>
      </c>
      <c r="GQ28">
        <v>0</v>
      </c>
      <c r="GT28">
        <v>0</v>
      </c>
      <c r="HF28">
        <v>0</v>
      </c>
      <c r="HI28">
        <v>0</v>
      </c>
      <c r="IG28">
        <v>0</v>
      </c>
    </row>
    <row r="29" spans="1:241">
      <c r="A29" t="s">
        <v>224</v>
      </c>
      <c r="B29" s="1">
        <v>44366</v>
      </c>
      <c r="C29" s="1">
        <v>44369</v>
      </c>
      <c r="D29" t="str">
        <f t="shared" si="19"/>
        <v>Firearms, Municipal Broadband, Rent Control, TEL: General Revenue Limit, TEL: Expenditure Limit, TEL: Property Tax Rate Limit, TEL: Property Tax Assessment Limit, TEL: Property Tax Levy Limit</v>
      </c>
      <c r="E29" t="s">
        <v>630</v>
      </c>
      <c r="G29">
        <v>0</v>
      </c>
      <c r="V29">
        <v>0</v>
      </c>
      <c r="Y29">
        <v>1</v>
      </c>
      <c r="Z29" t="s">
        <v>597</v>
      </c>
      <c r="AB29" t="str">
        <f>("Possession, Purchase, Transfer, Sale, Ammunition, Creation of a firearm registry")</f>
        <v>Possession, Purchase, Transfer, Sale, Ammunition, Creation of a firearm registry</v>
      </c>
      <c r="AC29" t="s">
        <v>597</v>
      </c>
      <c r="AE29">
        <v>0</v>
      </c>
      <c r="AK29">
        <v>0</v>
      </c>
      <c r="AW29">
        <v>0</v>
      </c>
      <c r="AZ29">
        <v>0</v>
      </c>
      <c r="BL29">
        <v>1</v>
      </c>
      <c r="BM29" t="s">
        <v>598</v>
      </c>
      <c r="BN29" t="s">
        <v>599</v>
      </c>
      <c r="BO29">
        <v>1</v>
      </c>
      <c r="BP29" t="s">
        <v>600</v>
      </c>
      <c r="BR29">
        <v>1</v>
      </c>
      <c r="BS29" t="s">
        <v>601</v>
      </c>
      <c r="BU29" t="str">
        <f t="shared" si="20"/>
        <v>Private entities must be unwilling or unable to deploy service, Service must be provided within a restricted geographic area, Voter referendum approving municipal broadband</v>
      </c>
      <c r="BV29" t="s">
        <v>602</v>
      </c>
      <c r="BW29" t="s">
        <v>603</v>
      </c>
      <c r="BX29" t="str">
        <f t="shared" si="21"/>
        <v>Law does not specify type of broadband permissible</v>
      </c>
      <c r="CA29" t="str">
        <f t="shared" si="22"/>
        <v>No, state law expressly preempts municipal broadband</v>
      </c>
      <c r="CG29">
        <v>0</v>
      </c>
      <c r="CJ29">
        <v>0</v>
      </c>
      <c r="CY29">
        <v>0</v>
      </c>
      <c r="DB29">
        <v>1</v>
      </c>
      <c r="DC29" t="s">
        <v>604</v>
      </c>
      <c r="DE29" t="str">
        <f t="shared" si="0"/>
        <v>Statute</v>
      </c>
      <c r="DF29" t="s">
        <v>604</v>
      </c>
      <c r="DH29">
        <v>1</v>
      </c>
      <c r="DI29" t="s">
        <v>604</v>
      </c>
      <c r="DK29" t="str">
        <f t="shared" si="23"/>
        <v>Voluntary agreement with local government</v>
      </c>
      <c r="DL29" t="s">
        <v>604</v>
      </c>
      <c r="DN29">
        <v>0</v>
      </c>
      <c r="DQ29">
        <v>0</v>
      </c>
      <c r="DT29">
        <v>0</v>
      </c>
      <c r="EF29">
        <v>1</v>
      </c>
      <c r="EG29" t="s">
        <v>605</v>
      </c>
      <c r="EH29" t="s">
        <v>606</v>
      </c>
      <c r="EI29" t="str">
        <f t="shared" si="24"/>
        <v>State constitution</v>
      </c>
      <c r="EJ29" t="s">
        <v>605</v>
      </c>
      <c r="EL29" t="str">
        <f t="shared" si="25"/>
        <v>All local governments</v>
      </c>
      <c r="EM29" t="s">
        <v>605</v>
      </c>
      <c r="EO29">
        <v>1</v>
      </c>
      <c r="EP29" t="s">
        <v>624</v>
      </c>
      <c r="ER29">
        <v>1</v>
      </c>
      <c r="ES29" t="s">
        <v>608</v>
      </c>
      <c r="EU29" t="str">
        <f t="shared" si="16"/>
        <v>All local governments</v>
      </c>
      <c r="EV29" t="s">
        <v>605</v>
      </c>
      <c r="EX29" t="str">
        <f t="shared" si="17"/>
        <v>State constitution</v>
      </c>
      <c r="EY29" t="s">
        <v>608</v>
      </c>
      <c r="FA29">
        <v>0</v>
      </c>
      <c r="FD29">
        <v>1</v>
      </c>
      <c r="FE29" t="s">
        <v>609</v>
      </c>
      <c r="FG29" t="str">
        <f>("State constitution, Statute")</f>
        <v>State constitution, Statute</v>
      </c>
      <c r="FH29" t="s">
        <v>625</v>
      </c>
      <c r="FJ29" t="str">
        <f>("School districts, Local governments")</f>
        <v>School districts, Local governments</v>
      </c>
      <c r="FK29" t="s">
        <v>625</v>
      </c>
      <c r="FM29">
        <v>1</v>
      </c>
      <c r="FN29" t="s">
        <v>609</v>
      </c>
      <c r="FP29">
        <v>1</v>
      </c>
      <c r="FQ29" t="s">
        <v>621</v>
      </c>
      <c r="FS29" t="str">
        <f t="shared" si="18"/>
        <v>State constitution, Statute</v>
      </c>
      <c r="FT29" t="s">
        <v>622</v>
      </c>
      <c r="FV29" t="str">
        <f t="shared" si="26"/>
        <v>Residential, Non-residential</v>
      </c>
      <c r="FW29" t="s">
        <v>621</v>
      </c>
      <c r="FY29">
        <v>1</v>
      </c>
      <c r="FZ29" t="s">
        <v>609</v>
      </c>
      <c r="GB29">
        <v>1</v>
      </c>
      <c r="GC29" t="s">
        <v>617</v>
      </c>
      <c r="GD29" t="s">
        <v>613</v>
      </c>
      <c r="GE29" t="str">
        <f t="shared" si="27"/>
        <v>Statute</v>
      </c>
      <c r="GF29" t="s">
        <v>617</v>
      </c>
      <c r="GH29">
        <v>1</v>
      </c>
      <c r="GI29" t="s">
        <v>629</v>
      </c>
      <c r="GK29">
        <v>0</v>
      </c>
      <c r="GQ29">
        <v>0</v>
      </c>
      <c r="GT29">
        <v>0</v>
      </c>
      <c r="HF29">
        <v>0</v>
      </c>
      <c r="HI29">
        <v>0</v>
      </c>
      <c r="IG29">
        <v>0</v>
      </c>
    </row>
    <row r="30" spans="1:241">
      <c r="A30" t="s">
        <v>224</v>
      </c>
      <c r="B30" s="1">
        <v>44370</v>
      </c>
      <c r="C30" s="1">
        <v>44377</v>
      </c>
      <c r="D30" t="str">
        <f t="shared" si="19"/>
        <v>Firearms, Municipal Broadband, Rent Control, TEL: General Revenue Limit, TEL: Expenditure Limit, TEL: Property Tax Rate Limit, TEL: Property Tax Assessment Limit, TEL: Property Tax Levy Limit</v>
      </c>
      <c r="E30" t="s">
        <v>631</v>
      </c>
      <c r="G30">
        <v>0</v>
      </c>
      <c r="V30">
        <v>0</v>
      </c>
      <c r="Y30">
        <v>1</v>
      </c>
      <c r="Z30" t="s">
        <v>597</v>
      </c>
      <c r="AB30" t="str">
        <f>("Possession, Purchase, Transfer, Sale, Ammunition, Creation of a firearm registry")</f>
        <v>Possession, Purchase, Transfer, Sale, Ammunition, Creation of a firearm registry</v>
      </c>
      <c r="AC30" t="s">
        <v>597</v>
      </c>
      <c r="AE30">
        <v>0</v>
      </c>
      <c r="AK30">
        <v>0</v>
      </c>
      <c r="AW30">
        <v>0</v>
      </c>
      <c r="AZ30">
        <v>0</v>
      </c>
      <c r="BL30">
        <v>1</v>
      </c>
      <c r="BM30" t="s">
        <v>598</v>
      </c>
      <c r="BN30" t="s">
        <v>599</v>
      </c>
      <c r="BO30">
        <v>1</v>
      </c>
      <c r="BP30" t="s">
        <v>600</v>
      </c>
      <c r="BR30">
        <v>1</v>
      </c>
      <c r="BS30" t="s">
        <v>601</v>
      </c>
      <c r="BU30" t="str">
        <f t="shared" si="20"/>
        <v>Private entities must be unwilling or unable to deploy service, Service must be provided within a restricted geographic area, Voter referendum approving municipal broadband</v>
      </c>
      <c r="BV30" t="s">
        <v>602</v>
      </c>
      <c r="BW30" t="s">
        <v>603</v>
      </c>
      <c r="BX30" t="str">
        <f t="shared" si="21"/>
        <v>Law does not specify type of broadband permissible</v>
      </c>
      <c r="CA30" t="str">
        <f t="shared" si="22"/>
        <v>No, state law expressly preempts municipal broadband</v>
      </c>
      <c r="CG30">
        <v>0</v>
      </c>
      <c r="CJ30">
        <v>0</v>
      </c>
      <c r="CY30">
        <v>0</v>
      </c>
      <c r="DB30">
        <v>1</v>
      </c>
      <c r="DC30" t="s">
        <v>604</v>
      </c>
      <c r="DE30" t="str">
        <f t="shared" si="0"/>
        <v>Statute</v>
      </c>
      <c r="DF30" t="s">
        <v>604</v>
      </c>
      <c r="DH30">
        <v>1</v>
      </c>
      <c r="DI30" t="s">
        <v>604</v>
      </c>
      <c r="DK30" t="str">
        <f t="shared" si="23"/>
        <v>Voluntary agreement with local government</v>
      </c>
      <c r="DL30" t="s">
        <v>604</v>
      </c>
      <c r="DN30">
        <v>0</v>
      </c>
      <c r="DQ30">
        <v>0</v>
      </c>
      <c r="DT30">
        <v>0</v>
      </c>
      <c r="EF30">
        <v>1</v>
      </c>
      <c r="EG30" t="s">
        <v>605</v>
      </c>
      <c r="EH30" t="s">
        <v>606</v>
      </c>
      <c r="EI30" t="str">
        <f t="shared" si="24"/>
        <v>State constitution</v>
      </c>
      <c r="EJ30" t="s">
        <v>605</v>
      </c>
      <c r="EL30" t="str">
        <f t="shared" si="25"/>
        <v>All local governments</v>
      </c>
      <c r="EM30" t="s">
        <v>605</v>
      </c>
      <c r="EO30">
        <v>1</v>
      </c>
      <c r="EP30" t="s">
        <v>624</v>
      </c>
      <c r="ER30">
        <v>1</v>
      </c>
      <c r="ES30" t="s">
        <v>608</v>
      </c>
      <c r="EU30" t="str">
        <f t="shared" si="16"/>
        <v>All local governments</v>
      </c>
      <c r="EV30" t="s">
        <v>605</v>
      </c>
      <c r="EX30" t="str">
        <f t="shared" si="17"/>
        <v>State constitution</v>
      </c>
      <c r="EY30" t="s">
        <v>608</v>
      </c>
      <c r="FA30">
        <v>0</v>
      </c>
      <c r="FD30">
        <v>1</v>
      </c>
      <c r="FE30" t="s">
        <v>609</v>
      </c>
      <c r="FG30" t="str">
        <f>("State constitution, Statute")</f>
        <v>State constitution, Statute</v>
      </c>
      <c r="FH30" t="s">
        <v>625</v>
      </c>
      <c r="FJ30" t="str">
        <f>("School districts, Local governments")</f>
        <v>School districts, Local governments</v>
      </c>
      <c r="FK30" t="s">
        <v>625</v>
      </c>
      <c r="FM30">
        <v>1</v>
      </c>
      <c r="FN30" t="s">
        <v>609</v>
      </c>
      <c r="FP30">
        <v>1</v>
      </c>
      <c r="FQ30" t="s">
        <v>621</v>
      </c>
      <c r="FS30" t="str">
        <f t="shared" si="18"/>
        <v>State constitution, Statute</v>
      </c>
      <c r="FT30" t="s">
        <v>622</v>
      </c>
      <c r="FV30" t="str">
        <f t="shared" si="26"/>
        <v>Residential, Non-residential</v>
      </c>
      <c r="FW30" t="s">
        <v>621</v>
      </c>
      <c r="FY30">
        <v>1</v>
      </c>
      <c r="FZ30" t="s">
        <v>609</v>
      </c>
      <c r="GB30">
        <v>1</v>
      </c>
      <c r="GC30" t="s">
        <v>617</v>
      </c>
      <c r="GD30" t="s">
        <v>613</v>
      </c>
      <c r="GE30" t="str">
        <f t="shared" si="27"/>
        <v>Statute</v>
      </c>
      <c r="GF30" t="s">
        <v>617</v>
      </c>
      <c r="GH30">
        <v>1</v>
      </c>
      <c r="GI30" t="s">
        <v>629</v>
      </c>
      <c r="GK30">
        <v>0</v>
      </c>
      <c r="GQ30">
        <v>0</v>
      </c>
      <c r="GT30">
        <v>0</v>
      </c>
      <c r="HF30">
        <v>0</v>
      </c>
      <c r="HI30">
        <v>0</v>
      </c>
      <c r="IG30">
        <v>0</v>
      </c>
    </row>
    <row r="31" spans="1:241">
      <c r="A31" t="s">
        <v>224</v>
      </c>
      <c r="B31" s="1">
        <v>44378</v>
      </c>
      <c r="C31" s="1">
        <v>44560</v>
      </c>
      <c r="D31" t="str">
        <f t="shared" si="19"/>
        <v>Firearms, Municipal Broadband, Rent Control, TEL: General Revenue Limit, TEL: Expenditure Limit, TEL: Property Tax Rate Limit, TEL: Property Tax Assessment Limit, TEL: Property Tax Levy Limit</v>
      </c>
      <c r="E31" t="s">
        <v>631</v>
      </c>
      <c r="G31">
        <v>0</v>
      </c>
      <c r="V31">
        <v>0</v>
      </c>
      <c r="Y31">
        <v>1</v>
      </c>
      <c r="Z31" t="s">
        <v>597</v>
      </c>
      <c r="AB31" t="str">
        <f>("Possession, Purchase, Transfer, Sale, Ammunition, Creation of a firearm registry")</f>
        <v>Possession, Purchase, Transfer, Sale, Ammunition, Creation of a firearm registry</v>
      </c>
      <c r="AC31" t="s">
        <v>597</v>
      </c>
      <c r="AE31">
        <v>0</v>
      </c>
      <c r="AK31">
        <v>0</v>
      </c>
      <c r="AW31">
        <v>0</v>
      </c>
      <c r="AZ31">
        <v>0</v>
      </c>
      <c r="BL31">
        <v>1</v>
      </c>
      <c r="BM31" t="s">
        <v>598</v>
      </c>
      <c r="BN31" t="s">
        <v>599</v>
      </c>
      <c r="BO31">
        <v>1</v>
      </c>
      <c r="BP31" t="s">
        <v>600</v>
      </c>
      <c r="BR31">
        <v>1</v>
      </c>
      <c r="BS31" t="s">
        <v>601</v>
      </c>
      <c r="BU31" t="str">
        <f t="shared" si="20"/>
        <v>Private entities must be unwilling or unable to deploy service, Service must be provided within a restricted geographic area, Voter referendum approving municipal broadband</v>
      </c>
      <c r="BV31" t="s">
        <v>602</v>
      </c>
      <c r="BW31" t="s">
        <v>603</v>
      </c>
      <c r="BX31" t="str">
        <f t="shared" si="21"/>
        <v>Law does not specify type of broadband permissible</v>
      </c>
      <c r="CA31" t="str">
        <f t="shared" si="22"/>
        <v>No, state law expressly preempts municipal broadband</v>
      </c>
      <c r="CG31">
        <v>0</v>
      </c>
      <c r="CJ31">
        <v>0</v>
      </c>
      <c r="CY31">
        <v>0</v>
      </c>
      <c r="DB31">
        <v>1</v>
      </c>
      <c r="DC31" t="s">
        <v>604</v>
      </c>
      <c r="DE31" t="str">
        <f t="shared" si="0"/>
        <v>Statute</v>
      </c>
      <c r="DF31" t="s">
        <v>604</v>
      </c>
      <c r="DH31">
        <v>1</v>
      </c>
      <c r="DI31" t="s">
        <v>604</v>
      </c>
      <c r="DK31" t="str">
        <f t="shared" si="23"/>
        <v>Voluntary agreement with local government</v>
      </c>
      <c r="DL31" t="s">
        <v>604</v>
      </c>
      <c r="DN31">
        <v>0</v>
      </c>
      <c r="DQ31">
        <v>0</v>
      </c>
      <c r="DT31">
        <v>0</v>
      </c>
      <c r="EF31">
        <v>1</v>
      </c>
      <c r="EG31" t="s">
        <v>605</v>
      </c>
      <c r="EH31" t="s">
        <v>606</v>
      </c>
      <c r="EI31" t="str">
        <f t="shared" si="24"/>
        <v>State constitution</v>
      </c>
      <c r="EJ31" t="s">
        <v>605</v>
      </c>
      <c r="EL31" t="str">
        <f t="shared" si="25"/>
        <v>All local governments</v>
      </c>
      <c r="EM31" t="s">
        <v>605</v>
      </c>
      <c r="EO31">
        <v>1</v>
      </c>
      <c r="EP31" t="s">
        <v>624</v>
      </c>
      <c r="ER31">
        <v>1</v>
      </c>
      <c r="ES31" t="s">
        <v>608</v>
      </c>
      <c r="EU31" t="str">
        <f t="shared" si="16"/>
        <v>All local governments</v>
      </c>
      <c r="EV31" t="s">
        <v>605</v>
      </c>
      <c r="EX31" t="str">
        <f t="shared" si="17"/>
        <v>State constitution</v>
      </c>
      <c r="EY31" t="s">
        <v>608</v>
      </c>
      <c r="FA31">
        <v>0</v>
      </c>
      <c r="FD31">
        <v>1</v>
      </c>
      <c r="FE31" t="s">
        <v>609</v>
      </c>
      <c r="FG31" t="str">
        <f>("State constitution, Statute")</f>
        <v>State constitution, Statute</v>
      </c>
      <c r="FH31" t="s">
        <v>625</v>
      </c>
      <c r="FJ31" t="str">
        <f>("School districts, Local governments")</f>
        <v>School districts, Local governments</v>
      </c>
      <c r="FK31" t="s">
        <v>625</v>
      </c>
      <c r="FM31">
        <v>1</v>
      </c>
      <c r="FN31" t="s">
        <v>609</v>
      </c>
      <c r="FP31">
        <v>1</v>
      </c>
      <c r="FQ31" t="s">
        <v>626</v>
      </c>
      <c r="FS31" t="str">
        <f t="shared" si="18"/>
        <v>State constitution, Statute</v>
      </c>
      <c r="FT31" t="s">
        <v>627</v>
      </c>
      <c r="FV31" t="str">
        <f t="shared" si="26"/>
        <v>Residential, Non-residential</v>
      </c>
      <c r="FW31" t="s">
        <v>626</v>
      </c>
      <c r="FY31">
        <v>1</v>
      </c>
      <c r="FZ31" t="s">
        <v>609</v>
      </c>
      <c r="GB31">
        <v>1</v>
      </c>
      <c r="GC31" t="s">
        <v>617</v>
      </c>
      <c r="GD31" t="s">
        <v>613</v>
      </c>
      <c r="GE31" t="str">
        <f t="shared" si="27"/>
        <v>Statute</v>
      </c>
      <c r="GF31" t="s">
        <v>617</v>
      </c>
      <c r="GH31">
        <v>1</v>
      </c>
      <c r="GI31" t="s">
        <v>629</v>
      </c>
      <c r="GK31">
        <v>0</v>
      </c>
      <c r="GQ31">
        <v>0</v>
      </c>
      <c r="GT31">
        <v>0</v>
      </c>
      <c r="HF31">
        <v>0</v>
      </c>
      <c r="HI31">
        <v>0</v>
      </c>
      <c r="IG31">
        <v>0</v>
      </c>
    </row>
    <row r="32" spans="1:241">
      <c r="A32" t="s">
        <v>224</v>
      </c>
      <c r="B32" s="1">
        <v>44561</v>
      </c>
      <c r="C32" s="1">
        <v>44696</v>
      </c>
      <c r="D32" t="str">
        <f t="shared" si="19"/>
        <v>Firearms, Municipal Broadband, Rent Control, TEL: General Revenue Limit, TEL: Expenditure Limit, TEL: Property Tax Rate Limit, TEL: Property Tax Assessment Limit, TEL: Property Tax Levy Limit</v>
      </c>
      <c r="E32" t="s">
        <v>632</v>
      </c>
      <c r="G32">
        <v>0</v>
      </c>
      <c r="V32">
        <v>0</v>
      </c>
      <c r="Y32">
        <v>1</v>
      </c>
      <c r="Z32" t="s">
        <v>597</v>
      </c>
      <c r="AB32" t="str">
        <f>("Possession, Purchase, Transfer, Sale, Ammunition, Creation of a firearm registry")</f>
        <v>Possession, Purchase, Transfer, Sale, Ammunition, Creation of a firearm registry</v>
      </c>
      <c r="AC32" t="s">
        <v>597</v>
      </c>
      <c r="AE32">
        <v>0</v>
      </c>
      <c r="AK32">
        <v>0</v>
      </c>
      <c r="AW32">
        <v>0</v>
      </c>
      <c r="AZ32">
        <v>0</v>
      </c>
      <c r="BL32">
        <v>1</v>
      </c>
      <c r="BM32" t="s">
        <v>598</v>
      </c>
      <c r="BN32" t="s">
        <v>599</v>
      </c>
      <c r="BO32">
        <v>1</v>
      </c>
      <c r="BP32" t="s">
        <v>600</v>
      </c>
      <c r="BR32">
        <v>1</v>
      </c>
      <c r="BS32" t="s">
        <v>601</v>
      </c>
      <c r="BU32" t="str">
        <f t="shared" si="20"/>
        <v>Private entities must be unwilling or unable to deploy service, Service must be provided within a restricted geographic area, Voter referendum approving municipal broadband</v>
      </c>
      <c r="BV32" t="s">
        <v>602</v>
      </c>
      <c r="BW32" t="s">
        <v>603</v>
      </c>
      <c r="BX32" t="str">
        <f t="shared" si="21"/>
        <v>Law does not specify type of broadband permissible</v>
      </c>
      <c r="CA32" t="str">
        <f t="shared" si="22"/>
        <v>No, state law expressly preempts municipal broadband</v>
      </c>
      <c r="CG32">
        <v>0</v>
      </c>
      <c r="CJ32">
        <v>0</v>
      </c>
      <c r="CY32">
        <v>0</v>
      </c>
      <c r="DB32">
        <v>1</v>
      </c>
      <c r="DC32" t="s">
        <v>604</v>
      </c>
      <c r="DE32" t="str">
        <f t="shared" si="0"/>
        <v>Statute</v>
      </c>
      <c r="DF32" t="s">
        <v>604</v>
      </c>
      <c r="DH32">
        <v>1</v>
      </c>
      <c r="DI32" t="s">
        <v>604</v>
      </c>
      <c r="DK32" t="str">
        <f t="shared" si="23"/>
        <v>Voluntary agreement with local government</v>
      </c>
      <c r="DL32" t="s">
        <v>604</v>
      </c>
      <c r="DN32">
        <v>0</v>
      </c>
      <c r="DQ32">
        <v>0</v>
      </c>
      <c r="DT32">
        <v>0</v>
      </c>
      <c r="EF32">
        <v>1</v>
      </c>
      <c r="EG32" t="s">
        <v>605</v>
      </c>
      <c r="EH32" t="s">
        <v>606</v>
      </c>
      <c r="EI32" t="str">
        <f t="shared" si="24"/>
        <v>State constitution</v>
      </c>
      <c r="EJ32" t="s">
        <v>605</v>
      </c>
      <c r="EL32" t="str">
        <f t="shared" si="25"/>
        <v>All local governments</v>
      </c>
      <c r="EM32" t="s">
        <v>605</v>
      </c>
      <c r="EO32">
        <v>1</v>
      </c>
      <c r="EP32" t="s">
        <v>624</v>
      </c>
      <c r="ER32">
        <v>1</v>
      </c>
      <c r="ES32" t="s">
        <v>608</v>
      </c>
      <c r="EU32" t="str">
        <f t="shared" si="16"/>
        <v>All local governments</v>
      </c>
      <c r="EV32" t="s">
        <v>605</v>
      </c>
      <c r="EX32" t="str">
        <f t="shared" si="17"/>
        <v>State constitution</v>
      </c>
      <c r="EY32" t="s">
        <v>608</v>
      </c>
      <c r="FA32">
        <v>0</v>
      </c>
      <c r="FD32">
        <v>1</v>
      </c>
      <c r="FE32" t="s">
        <v>609</v>
      </c>
      <c r="FG32" t="str">
        <f>("State constitution, Statute")</f>
        <v>State constitution, Statute</v>
      </c>
      <c r="FH32" t="s">
        <v>625</v>
      </c>
      <c r="FJ32" t="str">
        <f>("School districts, Local governments")</f>
        <v>School districts, Local governments</v>
      </c>
      <c r="FK32" t="s">
        <v>625</v>
      </c>
      <c r="FM32">
        <v>1</v>
      </c>
      <c r="FN32" t="s">
        <v>609</v>
      </c>
      <c r="FP32">
        <v>1</v>
      </c>
      <c r="FQ32" t="s">
        <v>633</v>
      </c>
      <c r="FS32" t="str">
        <f t="shared" si="18"/>
        <v>State constitution, Statute</v>
      </c>
      <c r="FT32" t="s">
        <v>622</v>
      </c>
      <c r="FV32" t="str">
        <f t="shared" si="26"/>
        <v>Residential, Non-residential</v>
      </c>
      <c r="FW32" t="s">
        <v>621</v>
      </c>
      <c r="FY32">
        <v>1</v>
      </c>
      <c r="FZ32" t="s">
        <v>609</v>
      </c>
      <c r="GB32">
        <v>1</v>
      </c>
      <c r="GC32" t="s">
        <v>628</v>
      </c>
      <c r="GD32" t="s">
        <v>613</v>
      </c>
      <c r="GE32" t="str">
        <f t="shared" si="27"/>
        <v>Statute</v>
      </c>
      <c r="GF32" t="s">
        <v>628</v>
      </c>
      <c r="GH32">
        <v>1</v>
      </c>
      <c r="GI32" t="s">
        <v>634</v>
      </c>
      <c r="GK32">
        <v>0</v>
      </c>
      <c r="GQ32">
        <v>0</v>
      </c>
      <c r="GT32">
        <v>0</v>
      </c>
      <c r="HF32">
        <v>0</v>
      </c>
      <c r="HI32">
        <v>0</v>
      </c>
      <c r="IG32">
        <v>0</v>
      </c>
    </row>
    <row r="33" spans="1:241">
      <c r="A33" t="s">
        <v>224</v>
      </c>
      <c r="B33" s="1">
        <v>44697</v>
      </c>
      <c r="C33" s="1">
        <v>44866</v>
      </c>
      <c r="D33" t="str">
        <f t="shared" si="19"/>
        <v>Firearms, Municipal Broadband, Rent Control, TEL: General Revenue Limit, TEL: Expenditure Limit, TEL: Property Tax Rate Limit, TEL: Property Tax Assessment Limit, TEL: Property Tax Levy Limit</v>
      </c>
      <c r="E33" t="s">
        <v>632</v>
      </c>
      <c r="G33">
        <v>0</v>
      </c>
      <c r="V33">
        <v>0</v>
      </c>
      <c r="Y33">
        <v>1</v>
      </c>
      <c r="Z33" t="s">
        <v>597</v>
      </c>
      <c r="AB33" t="str">
        <f>("Possession, Purchase, Transfer, Sale, Ammunition, Creation of a firearm registry")</f>
        <v>Possession, Purchase, Transfer, Sale, Ammunition, Creation of a firearm registry</v>
      </c>
      <c r="AC33" t="s">
        <v>597</v>
      </c>
      <c r="AE33">
        <v>0</v>
      </c>
      <c r="AK33">
        <v>0</v>
      </c>
      <c r="AW33">
        <v>0</v>
      </c>
      <c r="AZ33">
        <v>0</v>
      </c>
      <c r="BL33">
        <v>1</v>
      </c>
      <c r="BM33" t="s">
        <v>598</v>
      </c>
      <c r="BN33" t="s">
        <v>599</v>
      </c>
      <c r="BO33">
        <v>1</v>
      </c>
      <c r="BP33" t="s">
        <v>600</v>
      </c>
      <c r="BR33">
        <v>1</v>
      </c>
      <c r="BS33" t="s">
        <v>601</v>
      </c>
      <c r="BU33" t="str">
        <f t="shared" si="20"/>
        <v>Private entities must be unwilling or unable to deploy service, Service must be provided within a restricted geographic area, Voter referendum approving municipal broadband</v>
      </c>
      <c r="BV33" t="s">
        <v>602</v>
      </c>
      <c r="BW33" t="s">
        <v>603</v>
      </c>
      <c r="BX33" t="str">
        <f t="shared" si="21"/>
        <v>Law does not specify type of broadband permissible</v>
      </c>
      <c r="CA33" t="str">
        <f t="shared" si="22"/>
        <v>No, state law expressly preempts municipal broadband</v>
      </c>
      <c r="CG33">
        <v>0</v>
      </c>
      <c r="CJ33">
        <v>0</v>
      </c>
      <c r="CY33">
        <v>0</v>
      </c>
      <c r="DB33">
        <v>1</v>
      </c>
      <c r="DC33" t="s">
        <v>604</v>
      </c>
      <c r="DE33" t="str">
        <f t="shared" si="0"/>
        <v>Statute</v>
      </c>
      <c r="DF33" t="s">
        <v>604</v>
      </c>
      <c r="DH33">
        <v>1</v>
      </c>
      <c r="DI33" t="s">
        <v>604</v>
      </c>
      <c r="DK33" t="str">
        <f t="shared" si="23"/>
        <v>Voluntary agreement with local government</v>
      </c>
      <c r="DL33" t="s">
        <v>604</v>
      </c>
      <c r="DN33">
        <v>0</v>
      </c>
      <c r="DQ33">
        <v>0</v>
      </c>
      <c r="DT33">
        <v>0</v>
      </c>
      <c r="EF33">
        <v>1</v>
      </c>
      <c r="EG33" t="s">
        <v>605</v>
      </c>
      <c r="EH33" t="s">
        <v>606</v>
      </c>
      <c r="EI33" t="str">
        <f t="shared" si="24"/>
        <v>State constitution</v>
      </c>
      <c r="EJ33" t="s">
        <v>605</v>
      </c>
      <c r="EL33" t="str">
        <f t="shared" si="25"/>
        <v>All local governments</v>
      </c>
      <c r="EM33" t="s">
        <v>605</v>
      </c>
      <c r="EO33">
        <v>1</v>
      </c>
      <c r="EP33" t="s">
        <v>624</v>
      </c>
      <c r="ER33">
        <v>1</v>
      </c>
      <c r="ES33" t="s">
        <v>608</v>
      </c>
      <c r="EU33" t="str">
        <f t="shared" si="16"/>
        <v>All local governments</v>
      </c>
      <c r="EV33" t="s">
        <v>605</v>
      </c>
      <c r="EX33" t="str">
        <f t="shared" si="17"/>
        <v>State constitution</v>
      </c>
      <c r="EY33" t="s">
        <v>608</v>
      </c>
      <c r="FA33">
        <v>0</v>
      </c>
      <c r="FD33">
        <v>1</v>
      </c>
      <c r="FE33" t="s">
        <v>609</v>
      </c>
      <c r="FG33" t="str">
        <f>("State constitution, Statute")</f>
        <v>State constitution, Statute</v>
      </c>
      <c r="FH33" t="s">
        <v>625</v>
      </c>
      <c r="FJ33" t="str">
        <f>("School districts, Local governments")</f>
        <v>School districts, Local governments</v>
      </c>
      <c r="FK33" t="s">
        <v>625</v>
      </c>
      <c r="FM33">
        <v>1</v>
      </c>
      <c r="FN33" t="s">
        <v>609</v>
      </c>
      <c r="FP33">
        <v>1</v>
      </c>
      <c r="FQ33" t="s">
        <v>633</v>
      </c>
      <c r="FS33" t="str">
        <f t="shared" si="18"/>
        <v>State constitution, Statute</v>
      </c>
      <c r="FT33" t="s">
        <v>627</v>
      </c>
      <c r="FV33" t="str">
        <f t="shared" si="26"/>
        <v>Residential, Non-residential</v>
      </c>
      <c r="FW33" t="s">
        <v>626</v>
      </c>
      <c r="FY33">
        <v>1</v>
      </c>
      <c r="FZ33" t="s">
        <v>609</v>
      </c>
      <c r="GB33">
        <v>1</v>
      </c>
      <c r="GC33" t="s">
        <v>628</v>
      </c>
      <c r="GD33" t="s">
        <v>613</v>
      </c>
      <c r="GE33" t="str">
        <f t="shared" si="27"/>
        <v>Statute</v>
      </c>
      <c r="GF33" t="s">
        <v>628</v>
      </c>
      <c r="GH33">
        <v>1</v>
      </c>
      <c r="GI33" t="s">
        <v>634</v>
      </c>
      <c r="GK33">
        <v>0</v>
      </c>
      <c r="GQ33">
        <v>0</v>
      </c>
      <c r="GT33">
        <v>0</v>
      </c>
      <c r="HF33">
        <v>0</v>
      </c>
      <c r="HI33">
        <v>0</v>
      </c>
      <c r="IG33">
        <v>0</v>
      </c>
    </row>
    <row r="34" spans="1:241">
      <c r="A34" t="s">
        <v>225</v>
      </c>
      <c r="B34" s="1">
        <v>43678</v>
      </c>
      <c r="C34" s="1">
        <v>44866</v>
      </c>
      <c r="D34" t="str">
        <f>("TEL: Property Tax Assessment Limit, TEL: Property Tax Levy Limit")</f>
        <v>TEL: Property Tax Assessment Limit, TEL: Property Tax Levy Limit</v>
      </c>
      <c r="E34" t="s">
        <v>635</v>
      </c>
      <c r="G34">
        <v>0</v>
      </c>
      <c r="V34">
        <v>0</v>
      </c>
      <c r="Y34">
        <v>0</v>
      </c>
      <c r="AW34">
        <v>1</v>
      </c>
      <c r="AX34" t="s">
        <v>636</v>
      </c>
      <c r="AY34" t="s">
        <v>637</v>
      </c>
      <c r="AZ34">
        <v>0</v>
      </c>
      <c r="BL34">
        <v>0</v>
      </c>
      <c r="BO34">
        <v>0</v>
      </c>
      <c r="CG34">
        <v>0</v>
      </c>
      <c r="CJ34">
        <v>0</v>
      </c>
      <c r="CY34">
        <v>0</v>
      </c>
      <c r="DB34">
        <v>0</v>
      </c>
      <c r="DQ34">
        <v>0</v>
      </c>
      <c r="DT34">
        <v>0</v>
      </c>
      <c r="EF34">
        <v>0</v>
      </c>
      <c r="ER34">
        <v>0</v>
      </c>
      <c r="FD34">
        <v>0</v>
      </c>
      <c r="FP34">
        <v>1</v>
      </c>
      <c r="FQ34" t="s">
        <v>638</v>
      </c>
      <c r="FS34" t="str">
        <f>("Statute")</f>
        <v>Statute</v>
      </c>
      <c r="FT34" t="s">
        <v>638</v>
      </c>
      <c r="FV34" t="str">
        <f t="shared" si="26"/>
        <v>Residential, Non-residential</v>
      </c>
      <c r="FW34" t="s">
        <v>639</v>
      </c>
      <c r="FY34">
        <v>0</v>
      </c>
      <c r="GB34">
        <v>1</v>
      </c>
      <c r="GC34" t="s">
        <v>640</v>
      </c>
      <c r="GE34" t="str">
        <f t="shared" si="27"/>
        <v>Statute</v>
      </c>
      <c r="GF34" t="s">
        <v>640</v>
      </c>
      <c r="GH34">
        <v>1</v>
      </c>
      <c r="GI34" t="s">
        <v>640</v>
      </c>
      <c r="GK34">
        <v>0</v>
      </c>
      <c r="GQ34">
        <v>0</v>
      </c>
      <c r="GT34">
        <v>0</v>
      </c>
      <c r="HF34">
        <v>0</v>
      </c>
      <c r="HI34">
        <v>0</v>
      </c>
      <c r="IG34">
        <v>0</v>
      </c>
    </row>
    <row r="35" spans="1:241">
      <c r="A35" t="s">
        <v>226</v>
      </c>
      <c r="B35" s="1">
        <v>43678</v>
      </c>
      <c r="C35" s="1">
        <v>44298</v>
      </c>
      <c r="D35" t="str">
        <f>("Firearms, TEL: Full Disclosure Requirements, TEL: Property Tax Rate Limit, TEL: Property Tax Levy Limit")</f>
        <v>Firearms, TEL: Full Disclosure Requirements, TEL: Property Tax Rate Limit, TEL: Property Tax Levy Limit</v>
      </c>
      <c r="E35" t="s">
        <v>641</v>
      </c>
      <c r="G35">
        <v>0</v>
      </c>
      <c r="V35">
        <v>0</v>
      </c>
      <c r="Y35">
        <v>1</v>
      </c>
      <c r="Z35" t="s">
        <v>642</v>
      </c>
      <c r="AB35" t="str">
        <f>("Possession, Transfer, Transportation")</f>
        <v>Possession, Transfer, Transportation</v>
      </c>
      <c r="AC35" t="s">
        <v>642</v>
      </c>
      <c r="AE35">
        <v>0</v>
      </c>
      <c r="AK35">
        <v>0</v>
      </c>
      <c r="AW35">
        <v>0</v>
      </c>
      <c r="AZ35">
        <v>0</v>
      </c>
      <c r="BL35">
        <v>0</v>
      </c>
      <c r="BO35">
        <v>0</v>
      </c>
      <c r="CG35">
        <v>0</v>
      </c>
      <c r="CJ35">
        <v>0</v>
      </c>
      <c r="CY35">
        <v>0</v>
      </c>
      <c r="DB35">
        <v>0</v>
      </c>
      <c r="DQ35">
        <v>0</v>
      </c>
      <c r="DT35">
        <v>1</v>
      </c>
      <c r="DU35" t="s">
        <v>643</v>
      </c>
      <c r="DW35" t="str">
        <f t="shared" ref="DW35:DW51" si="28">("Statute")</f>
        <v>Statute</v>
      </c>
      <c r="DX35" t="s">
        <v>644</v>
      </c>
      <c r="DZ35" t="str">
        <f>("Tax rate")</f>
        <v>Tax rate</v>
      </c>
      <c r="EA35" t="s">
        <v>645</v>
      </c>
      <c r="EC35">
        <v>0</v>
      </c>
      <c r="EF35">
        <v>0</v>
      </c>
      <c r="ER35">
        <v>0</v>
      </c>
      <c r="FD35">
        <v>1</v>
      </c>
      <c r="FE35" t="s">
        <v>646</v>
      </c>
      <c r="FG35" t="str">
        <f>("Statute")</f>
        <v>Statute</v>
      </c>
      <c r="FH35" t="s">
        <v>647</v>
      </c>
      <c r="FJ35" t="str">
        <f t="shared" ref="FJ35:FJ47" si="29">("School districts, Local governments")</f>
        <v>School districts, Local governments</v>
      </c>
      <c r="FK35" t="s">
        <v>646</v>
      </c>
      <c r="FL35" t="s">
        <v>648</v>
      </c>
      <c r="FM35">
        <v>0</v>
      </c>
      <c r="FP35">
        <v>0</v>
      </c>
      <c r="GB35">
        <v>1</v>
      </c>
      <c r="GC35" t="s">
        <v>649</v>
      </c>
      <c r="GE35" t="str">
        <f t="shared" si="27"/>
        <v>Statute</v>
      </c>
      <c r="GF35" t="s">
        <v>650</v>
      </c>
      <c r="GH35">
        <v>0</v>
      </c>
      <c r="GK35">
        <v>0</v>
      </c>
      <c r="GQ35">
        <v>0</v>
      </c>
      <c r="GT35">
        <v>0</v>
      </c>
      <c r="HF35">
        <v>0</v>
      </c>
      <c r="HI35">
        <v>0</v>
      </c>
      <c r="IG35">
        <v>0</v>
      </c>
    </row>
    <row r="36" spans="1:241">
      <c r="A36" t="s">
        <v>226</v>
      </c>
      <c r="B36" s="1">
        <v>44299</v>
      </c>
      <c r="C36" s="1">
        <v>44866</v>
      </c>
      <c r="D36" t="str">
        <f>("Firearms, TEL: Full Disclosure Requirements, TEL: Property Tax Rate Limit, TEL: Property Tax Levy Limit")</f>
        <v>Firearms, TEL: Full Disclosure Requirements, TEL: Property Tax Rate Limit, TEL: Property Tax Levy Limit</v>
      </c>
      <c r="E36" t="s">
        <v>641</v>
      </c>
      <c r="G36">
        <v>0</v>
      </c>
      <c r="V36">
        <v>0</v>
      </c>
      <c r="Y36">
        <v>1</v>
      </c>
      <c r="Z36" t="s">
        <v>642</v>
      </c>
      <c r="AB36" t="str">
        <f>("Possession, Transfer, Transportation")</f>
        <v>Possession, Transfer, Transportation</v>
      </c>
      <c r="AC36" t="s">
        <v>642</v>
      </c>
      <c r="AE36">
        <v>0</v>
      </c>
      <c r="AK36">
        <v>0</v>
      </c>
      <c r="AW36">
        <v>0</v>
      </c>
      <c r="AZ36">
        <v>0</v>
      </c>
      <c r="BL36">
        <v>0</v>
      </c>
      <c r="BO36">
        <v>0</v>
      </c>
      <c r="CG36">
        <v>0</v>
      </c>
      <c r="CJ36">
        <v>0</v>
      </c>
      <c r="CY36">
        <v>0</v>
      </c>
      <c r="DB36">
        <v>0</v>
      </c>
      <c r="DQ36">
        <v>0</v>
      </c>
      <c r="DT36">
        <v>1</v>
      </c>
      <c r="DU36" t="s">
        <v>643</v>
      </c>
      <c r="DW36" t="str">
        <f t="shared" si="28"/>
        <v>Statute</v>
      </c>
      <c r="DX36" t="s">
        <v>644</v>
      </c>
      <c r="DZ36" t="str">
        <f>("Tax rate")</f>
        <v>Tax rate</v>
      </c>
      <c r="EA36" t="s">
        <v>645</v>
      </c>
      <c r="EC36">
        <v>0</v>
      </c>
      <c r="EF36">
        <v>0</v>
      </c>
      <c r="ER36">
        <v>0</v>
      </c>
      <c r="FD36">
        <v>1</v>
      </c>
      <c r="FE36" t="s">
        <v>647</v>
      </c>
      <c r="FG36" t="str">
        <f>("Statute")</f>
        <v>Statute</v>
      </c>
      <c r="FH36" t="s">
        <v>647</v>
      </c>
      <c r="FJ36" t="str">
        <f t="shared" si="29"/>
        <v>School districts, Local governments</v>
      </c>
      <c r="FK36" t="s">
        <v>647</v>
      </c>
      <c r="FL36" t="s">
        <v>648</v>
      </c>
      <c r="FM36">
        <v>0</v>
      </c>
      <c r="FP36">
        <v>0</v>
      </c>
      <c r="GB36">
        <v>1</v>
      </c>
      <c r="GC36" t="s">
        <v>651</v>
      </c>
      <c r="GE36" t="str">
        <f t="shared" si="27"/>
        <v>Statute</v>
      </c>
      <c r="GF36" t="s">
        <v>652</v>
      </c>
      <c r="GH36">
        <v>0</v>
      </c>
      <c r="GK36">
        <v>0</v>
      </c>
      <c r="GQ36">
        <v>0</v>
      </c>
      <c r="GT36">
        <v>0</v>
      </c>
      <c r="HF36">
        <v>0</v>
      </c>
      <c r="HI36">
        <v>0</v>
      </c>
      <c r="IG36">
        <v>0</v>
      </c>
    </row>
    <row r="37" spans="1:241">
      <c r="A37" t="s">
        <v>227</v>
      </c>
      <c r="B37" s="1">
        <v>43678</v>
      </c>
      <c r="C37" s="1">
        <v>43928</v>
      </c>
      <c r="D37" t="str">
        <f t="shared" ref="D37:D42" si="30">("Firearms, Municipal Broadband, Paid Leave, Rent Control, TEL: Full Disclosure Requirements, TEL: Property Tax Rate Limit, TEL: Property Tax Assessment Limit")</f>
        <v>Firearms, Municipal Broadband, Paid Leave, Rent Control, TEL: Full Disclosure Requirements, TEL: Property Tax Rate Limit, TEL: Property Tax Assessment Limit</v>
      </c>
      <c r="E37" t="s">
        <v>653</v>
      </c>
      <c r="G37">
        <v>0</v>
      </c>
      <c r="V37">
        <v>0</v>
      </c>
      <c r="Y37">
        <v>1</v>
      </c>
      <c r="Z37" t="s">
        <v>654</v>
      </c>
      <c r="AA37" t="s">
        <v>655</v>
      </c>
      <c r="AB37" t="str">
        <f t="shared" ref="AB37:AB47" si="31">("Possession, Purchase, Transfer, Registration requirements, Sale, Ammunition, Ownership, Transportation, Creation of a firearm registry, Manufacture, The state preempts all firearm regulation")</f>
        <v>Possession, Purchase, Transfer, Registration requirements, Sale, Ammunition, Ownership, Transportation, Creation of a firearm registry, Manufacture, The state preempts all firearm regulation</v>
      </c>
      <c r="AC37" t="s">
        <v>656</v>
      </c>
      <c r="AE37">
        <v>0</v>
      </c>
      <c r="AK37">
        <v>1</v>
      </c>
      <c r="AL37" t="s">
        <v>657</v>
      </c>
      <c r="AN37">
        <v>1</v>
      </c>
      <c r="AO37" t="s">
        <v>658</v>
      </c>
      <c r="AQ37" t="str">
        <f t="shared" ref="AQ37:AQ47" si="32">("Civil liability, Criminal liability, Fines, Removal from office")</f>
        <v>Civil liability, Criminal liability, Fines, Removal from office</v>
      </c>
      <c r="AR37" t="s">
        <v>659</v>
      </c>
      <c r="AS37" t="s">
        <v>660</v>
      </c>
      <c r="AT37" t="str">
        <f t="shared" ref="AT37:AT47" si="33">("Government officials, Anyone impacted")</f>
        <v>Government officials, Anyone impacted</v>
      </c>
      <c r="AU37" t="s">
        <v>656</v>
      </c>
      <c r="AW37">
        <v>0</v>
      </c>
      <c r="AZ37">
        <v>0</v>
      </c>
      <c r="BL37">
        <v>0</v>
      </c>
      <c r="BO37">
        <v>1</v>
      </c>
      <c r="BP37" t="s">
        <v>661</v>
      </c>
      <c r="BR37">
        <v>0</v>
      </c>
      <c r="CA37" t="str">
        <f t="shared" ref="CA37:CA47" si="34">("Yes")</f>
        <v>Yes</v>
      </c>
      <c r="CB37" t="s">
        <v>661</v>
      </c>
      <c r="CD37" t="s">
        <v>662</v>
      </c>
      <c r="CE37" t="s">
        <v>661</v>
      </c>
      <c r="CG37">
        <v>0</v>
      </c>
      <c r="CJ37">
        <v>1</v>
      </c>
      <c r="CK37" t="s">
        <v>663</v>
      </c>
      <c r="CM37" t="str">
        <f t="shared" ref="CM37:CM47" si="35">("Paid sick leave")</f>
        <v>Paid sick leave</v>
      </c>
      <c r="CN37" t="s">
        <v>663</v>
      </c>
      <c r="CP37">
        <v>1</v>
      </c>
      <c r="CQ37" t="s">
        <v>664</v>
      </c>
      <c r="CS37" t="str">
        <f t="shared" ref="CS37:CS51" si="36">("Public employees")</f>
        <v>Public employees</v>
      </c>
      <c r="CT37" t="s">
        <v>665</v>
      </c>
      <c r="CU37" t="s">
        <v>666</v>
      </c>
      <c r="CV37" t="str">
        <f t="shared" ref="CV37:CV51" si="37">("Paid sick leave, Family medical leave")</f>
        <v>Paid sick leave, Family medical leave</v>
      </c>
      <c r="CW37" t="s">
        <v>667</v>
      </c>
      <c r="CY37">
        <v>0</v>
      </c>
      <c r="DB37">
        <v>1</v>
      </c>
      <c r="DC37" t="s">
        <v>668</v>
      </c>
      <c r="DE37" t="str">
        <f t="shared" ref="DE37:DE51" si="38">("Statute")</f>
        <v>Statute</v>
      </c>
      <c r="DF37" t="s">
        <v>668</v>
      </c>
      <c r="DH37">
        <v>1</v>
      </c>
      <c r="DI37" t="s">
        <v>668</v>
      </c>
      <c r="DK37" t="str">
        <f t="shared" ref="DK37:DK47" si="39">("Housing shortage, Voter referendum")</f>
        <v>Housing shortage, Voter referendum</v>
      </c>
      <c r="DL37" t="s">
        <v>668</v>
      </c>
      <c r="DN37">
        <v>0</v>
      </c>
      <c r="DQ37">
        <v>0</v>
      </c>
      <c r="DT37">
        <v>1</v>
      </c>
      <c r="DU37" t="s">
        <v>669</v>
      </c>
      <c r="DW37" t="str">
        <f t="shared" si="28"/>
        <v>Statute</v>
      </c>
      <c r="DX37" t="s">
        <v>669</v>
      </c>
      <c r="DZ37" t="str">
        <f t="shared" ref="DZ37:DZ47" si="40">("Excess of certified rate (rollback rate), Tax rate")</f>
        <v>Excess of certified rate (rollback rate), Tax rate</v>
      </c>
      <c r="EA37" t="s">
        <v>669</v>
      </c>
      <c r="EC37">
        <v>1</v>
      </c>
      <c r="ED37" t="s">
        <v>670</v>
      </c>
      <c r="EF37">
        <v>0</v>
      </c>
      <c r="ER37">
        <v>0</v>
      </c>
      <c r="FD37">
        <v>1</v>
      </c>
      <c r="FE37" t="s">
        <v>671</v>
      </c>
      <c r="FG37" t="str">
        <f t="shared" ref="FG37:FG47" si="41">("State constitution, Statute")</f>
        <v>State constitution, Statute</v>
      </c>
      <c r="FH37" t="s">
        <v>672</v>
      </c>
      <c r="FJ37" t="str">
        <f t="shared" si="29"/>
        <v>School districts, Local governments</v>
      </c>
      <c r="FK37" t="s">
        <v>673</v>
      </c>
      <c r="FM37">
        <v>1</v>
      </c>
      <c r="FN37" t="s">
        <v>674</v>
      </c>
      <c r="FP37">
        <v>1</v>
      </c>
      <c r="FQ37" t="s">
        <v>675</v>
      </c>
      <c r="FS37" t="str">
        <f t="shared" ref="FS37:FS51" si="42">("State constitution, Statute")</f>
        <v>State constitution, Statute</v>
      </c>
      <c r="FT37" t="s">
        <v>676</v>
      </c>
      <c r="FV37" t="str">
        <f t="shared" ref="FV37:FV51" si="43">("Residential, Non-residential")</f>
        <v>Residential, Non-residential</v>
      </c>
      <c r="FW37" t="s">
        <v>677</v>
      </c>
      <c r="FY37">
        <v>1</v>
      </c>
      <c r="FZ37" t="s">
        <v>678</v>
      </c>
      <c r="GA37" t="s">
        <v>679</v>
      </c>
      <c r="GB37">
        <v>0</v>
      </c>
      <c r="GK37">
        <v>0</v>
      </c>
      <c r="GQ37">
        <v>0</v>
      </c>
      <c r="GT37">
        <v>0</v>
      </c>
      <c r="HF37">
        <v>0</v>
      </c>
      <c r="HI37">
        <v>0</v>
      </c>
      <c r="IG37">
        <v>0</v>
      </c>
    </row>
    <row r="38" spans="1:241">
      <c r="A38" t="s">
        <v>227</v>
      </c>
      <c r="B38" s="1">
        <v>43929</v>
      </c>
      <c r="C38" s="1">
        <v>44012</v>
      </c>
      <c r="D38" t="str">
        <f t="shared" si="30"/>
        <v>Firearms, Municipal Broadband, Paid Leave, Rent Control, TEL: Full Disclosure Requirements, TEL: Property Tax Rate Limit, TEL: Property Tax Assessment Limit</v>
      </c>
      <c r="E38" t="s">
        <v>653</v>
      </c>
      <c r="G38">
        <v>0</v>
      </c>
      <c r="V38">
        <v>0</v>
      </c>
      <c r="Y38">
        <v>1</v>
      </c>
      <c r="Z38" t="s">
        <v>654</v>
      </c>
      <c r="AA38" t="s">
        <v>655</v>
      </c>
      <c r="AB38" t="str">
        <f t="shared" si="31"/>
        <v>Possession, Purchase, Transfer, Registration requirements, Sale, Ammunition, Ownership, Transportation, Creation of a firearm registry, Manufacture, The state preempts all firearm regulation</v>
      </c>
      <c r="AC38" t="s">
        <v>656</v>
      </c>
      <c r="AE38">
        <v>0</v>
      </c>
      <c r="AK38">
        <v>1</v>
      </c>
      <c r="AL38" t="s">
        <v>657</v>
      </c>
      <c r="AN38">
        <v>1</v>
      </c>
      <c r="AO38" t="s">
        <v>658</v>
      </c>
      <c r="AQ38" t="str">
        <f t="shared" si="32"/>
        <v>Civil liability, Criminal liability, Fines, Removal from office</v>
      </c>
      <c r="AR38" t="s">
        <v>659</v>
      </c>
      <c r="AS38" t="s">
        <v>660</v>
      </c>
      <c r="AT38" t="str">
        <f t="shared" si="33"/>
        <v>Government officials, Anyone impacted</v>
      </c>
      <c r="AU38" t="s">
        <v>656</v>
      </c>
      <c r="AW38">
        <v>0</v>
      </c>
      <c r="AZ38">
        <v>0</v>
      </c>
      <c r="BL38">
        <v>0</v>
      </c>
      <c r="BO38">
        <v>1</v>
      </c>
      <c r="BP38" t="s">
        <v>661</v>
      </c>
      <c r="BR38">
        <v>0</v>
      </c>
      <c r="CA38" t="str">
        <f t="shared" si="34"/>
        <v>Yes</v>
      </c>
      <c r="CB38" t="s">
        <v>661</v>
      </c>
      <c r="CD38" t="s">
        <v>662</v>
      </c>
      <c r="CE38" t="s">
        <v>661</v>
      </c>
      <c r="CG38">
        <v>0</v>
      </c>
      <c r="CJ38">
        <v>1</v>
      </c>
      <c r="CK38" t="s">
        <v>663</v>
      </c>
      <c r="CM38" t="str">
        <f t="shared" si="35"/>
        <v>Paid sick leave</v>
      </c>
      <c r="CN38" t="s">
        <v>663</v>
      </c>
      <c r="CP38">
        <v>1</v>
      </c>
      <c r="CQ38" t="s">
        <v>664</v>
      </c>
      <c r="CS38" t="str">
        <f t="shared" si="36"/>
        <v>Public employees</v>
      </c>
      <c r="CT38" t="s">
        <v>665</v>
      </c>
      <c r="CU38" t="s">
        <v>666</v>
      </c>
      <c r="CV38" t="str">
        <f t="shared" si="37"/>
        <v>Paid sick leave, Family medical leave</v>
      </c>
      <c r="CW38" t="s">
        <v>667</v>
      </c>
      <c r="CY38">
        <v>0</v>
      </c>
      <c r="DB38">
        <v>1</v>
      </c>
      <c r="DC38" t="s">
        <v>668</v>
      </c>
      <c r="DE38" t="str">
        <f t="shared" si="38"/>
        <v>Statute</v>
      </c>
      <c r="DF38" t="s">
        <v>668</v>
      </c>
      <c r="DH38">
        <v>1</v>
      </c>
      <c r="DI38" t="s">
        <v>668</v>
      </c>
      <c r="DK38" t="str">
        <f t="shared" si="39"/>
        <v>Housing shortage, Voter referendum</v>
      </c>
      <c r="DL38" t="s">
        <v>668</v>
      </c>
      <c r="DN38">
        <v>0</v>
      </c>
      <c r="DQ38">
        <v>0</v>
      </c>
      <c r="DT38">
        <v>1</v>
      </c>
      <c r="DU38" t="s">
        <v>669</v>
      </c>
      <c r="DW38" t="str">
        <f t="shared" si="28"/>
        <v>Statute</v>
      </c>
      <c r="DX38" t="s">
        <v>669</v>
      </c>
      <c r="DZ38" t="str">
        <f t="shared" si="40"/>
        <v>Excess of certified rate (rollback rate), Tax rate</v>
      </c>
      <c r="EA38" t="s">
        <v>669</v>
      </c>
      <c r="EC38">
        <v>1</v>
      </c>
      <c r="ED38" t="s">
        <v>670</v>
      </c>
      <c r="EF38">
        <v>0</v>
      </c>
      <c r="ER38">
        <v>0</v>
      </c>
      <c r="FD38">
        <v>1</v>
      </c>
      <c r="FE38" t="s">
        <v>671</v>
      </c>
      <c r="FG38" t="str">
        <f t="shared" si="41"/>
        <v>State constitution, Statute</v>
      </c>
      <c r="FH38" t="s">
        <v>672</v>
      </c>
      <c r="FJ38" t="str">
        <f t="shared" si="29"/>
        <v>School districts, Local governments</v>
      </c>
      <c r="FK38" t="s">
        <v>673</v>
      </c>
      <c r="FM38">
        <v>1</v>
      </c>
      <c r="FN38" t="s">
        <v>674</v>
      </c>
      <c r="FP38">
        <v>1</v>
      </c>
      <c r="FQ38" t="s">
        <v>675</v>
      </c>
      <c r="FS38" t="str">
        <f t="shared" si="42"/>
        <v>State constitution, Statute</v>
      </c>
      <c r="FT38" t="s">
        <v>676</v>
      </c>
      <c r="FV38" t="str">
        <f t="shared" si="43"/>
        <v>Residential, Non-residential</v>
      </c>
      <c r="FW38" t="s">
        <v>677</v>
      </c>
      <c r="FY38">
        <v>1</v>
      </c>
      <c r="FZ38" t="s">
        <v>678</v>
      </c>
      <c r="GA38" t="s">
        <v>679</v>
      </c>
      <c r="GB38">
        <v>0</v>
      </c>
      <c r="GK38">
        <v>0</v>
      </c>
      <c r="GQ38">
        <v>0</v>
      </c>
      <c r="GT38">
        <v>0</v>
      </c>
      <c r="HF38">
        <v>0</v>
      </c>
      <c r="HI38">
        <v>0</v>
      </c>
      <c r="IG38">
        <v>0</v>
      </c>
    </row>
    <row r="39" spans="1:241">
      <c r="A39" t="s">
        <v>227</v>
      </c>
      <c r="B39" s="1">
        <v>44013</v>
      </c>
      <c r="C39" s="1">
        <v>44104</v>
      </c>
      <c r="D39" t="str">
        <f t="shared" si="30"/>
        <v>Firearms, Municipal Broadband, Paid Leave, Rent Control, TEL: Full Disclosure Requirements, TEL: Property Tax Rate Limit, TEL: Property Tax Assessment Limit</v>
      </c>
      <c r="E39" t="s">
        <v>653</v>
      </c>
      <c r="G39">
        <v>0</v>
      </c>
      <c r="V39">
        <v>0</v>
      </c>
      <c r="Y39">
        <v>1</v>
      </c>
      <c r="Z39" t="s">
        <v>654</v>
      </c>
      <c r="AA39" t="s">
        <v>655</v>
      </c>
      <c r="AB39" t="str">
        <f t="shared" si="31"/>
        <v>Possession, Purchase, Transfer, Registration requirements, Sale, Ammunition, Ownership, Transportation, Creation of a firearm registry, Manufacture, The state preempts all firearm regulation</v>
      </c>
      <c r="AC39" t="s">
        <v>656</v>
      </c>
      <c r="AE39">
        <v>0</v>
      </c>
      <c r="AK39">
        <v>1</v>
      </c>
      <c r="AL39" t="s">
        <v>659</v>
      </c>
      <c r="AN39">
        <v>1</v>
      </c>
      <c r="AO39" t="s">
        <v>658</v>
      </c>
      <c r="AQ39" t="str">
        <f t="shared" si="32"/>
        <v>Civil liability, Criminal liability, Fines, Removal from office</v>
      </c>
      <c r="AR39" t="s">
        <v>659</v>
      </c>
      <c r="AS39" t="s">
        <v>660</v>
      </c>
      <c r="AT39" t="str">
        <f t="shared" si="33"/>
        <v>Government officials, Anyone impacted</v>
      </c>
      <c r="AU39" t="s">
        <v>656</v>
      </c>
      <c r="AW39">
        <v>0</v>
      </c>
      <c r="AZ39">
        <v>0</v>
      </c>
      <c r="BL39">
        <v>0</v>
      </c>
      <c r="BO39">
        <v>1</v>
      </c>
      <c r="BP39" t="s">
        <v>661</v>
      </c>
      <c r="BR39">
        <v>0</v>
      </c>
      <c r="CA39" t="str">
        <f t="shared" si="34"/>
        <v>Yes</v>
      </c>
      <c r="CB39" t="s">
        <v>661</v>
      </c>
      <c r="CD39" t="s">
        <v>662</v>
      </c>
      <c r="CE39" t="s">
        <v>661</v>
      </c>
      <c r="CG39">
        <v>0</v>
      </c>
      <c r="CJ39">
        <v>1</v>
      </c>
      <c r="CK39" t="s">
        <v>663</v>
      </c>
      <c r="CM39" t="str">
        <f t="shared" si="35"/>
        <v>Paid sick leave</v>
      </c>
      <c r="CN39" t="s">
        <v>663</v>
      </c>
      <c r="CP39">
        <v>1</v>
      </c>
      <c r="CQ39" t="s">
        <v>664</v>
      </c>
      <c r="CS39" t="str">
        <f t="shared" si="36"/>
        <v>Public employees</v>
      </c>
      <c r="CT39" t="s">
        <v>665</v>
      </c>
      <c r="CU39" t="s">
        <v>666</v>
      </c>
      <c r="CV39" t="str">
        <f t="shared" si="37"/>
        <v>Paid sick leave, Family medical leave</v>
      </c>
      <c r="CW39" t="s">
        <v>667</v>
      </c>
      <c r="CY39">
        <v>0</v>
      </c>
      <c r="DB39">
        <v>1</v>
      </c>
      <c r="DC39" t="s">
        <v>668</v>
      </c>
      <c r="DE39" t="str">
        <f t="shared" si="38"/>
        <v>Statute</v>
      </c>
      <c r="DF39" t="s">
        <v>668</v>
      </c>
      <c r="DH39">
        <v>1</v>
      </c>
      <c r="DI39" t="s">
        <v>668</v>
      </c>
      <c r="DK39" t="str">
        <f t="shared" si="39"/>
        <v>Housing shortage, Voter referendum</v>
      </c>
      <c r="DL39" t="s">
        <v>668</v>
      </c>
      <c r="DN39">
        <v>0</v>
      </c>
      <c r="DQ39">
        <v>0</v>
      </c>
      <c r="DT39">
        <v>1</v>
      </c>
      <c r="DU39" t="s">
        <v>669</v>
      </c>
      <c r="DW39" t="str">
        <f t="shared" si="28"/>
        <v>Statute</v>
      </c>
      <c r="DX39" t="s">
        <v>669</v>
      </c>
      <c r="DZ39" t="str">
        <f t="shared" si="40"/>
        <v>Excess of certified rate (rollback rate), Tax rate</v>
      </c>
      <c r="EA39" t="s">
        <v>669</v>
      </c>
      <c r="EC39">
        <v>1</v>
      </c>
      <c r="ED39" t="s">
        <v>670</v>
      </c>
      <c r="EF39">
        <v>0</v>
      </c>
      <c r="ER39">
        <v>0</v>
      </c>
      <c r="FD39">
        <v>1</v>
      </c>
      <c r="FE39" t="s">
        <v>671</v>
      </c>
      <c r="FG39" t="str">
        <f t="shared" si="41"/>
        <v>State constitution, Statute</v>
      </c>
      <c r="FH39" t="s">
        <v>672</v>
      </c>
      <c r="FJ39" t="str">
        <f t="shared" si="29"/>
        <v>School districts, Local governments</v>
      </c>
      <c r="FK39" t="s">
        <v>673</v>
      </c>
      <c r="FM39">
        <v>1</v>
      </c>
      <c r="FN39" t="s">
        <v>674</v>
      </c>
      <c r="FP39">
        <v>1</v>
      </c>
      <c r="FQ39" t="s">
        <v>675</v>
      </c>
      <c r="FS39" t="str">
        <f t="shared" si="42"/>
        <v>State constitution, Statute</v>
      </c>
      <c r="FT39" t="s">
        <v>676</v>
      </c>
      <c r="FV39" t="str">
        <f t="shared" si="43"/>
        <v>Residential, Non-residential</v>
      </c>
      <c r="FW39" t="s">
        <v>677</v>
      </c>
      <c r="FY39">
        <v>1</v>
      </c>
      <c r="FZ39" t="s">
        <v>678</v>
      </c>
      <c r="GA39" t="s">
        <v>679</v>
      </c>
      <c r="GB39">
        <v>0</v>
      </c>
      <c r="GK39">
        <v>0</v>
      </c>
      <c r="GQ39">
        <v>0</v>
      </c>
      <c r="GT39">
        <v>0</v>
      </c>
      <c r="HF39">
        <v>0</v>
      </c>
      <c r="HI39">
        <v>0</v>
      </c>
      <c r="IG39">
        <v>0</v>
      </c>
    </row>
    <row r="40" spans="1:241">
      <c r="A40" t="s">
        <v>227</v>
      </c>
      <c r="B40" s="1">
        <v>44105</v>
      </c>
      <c r="C40" s="1">
        <v>44196</v>
      </c>
      <c r="D40" t="str">
        <f t="shared" si="30"/>
        <v>Firearms, Municipal Broadband, Paid Leave, Rent Control, TEL: Full Disclosure Requirements, TEL: Property Tax Rate Limit, TEL: Property Tax Assessment Limit</v>
      </c>
      <c r="E40" t="s">
        <v>653</v>
      </c>
      <c r="G40">
        <v>0</v>
      </c>
      <c r="V40">
        <v>0</v>
      </c>
      <c r="Y40">
        <v>1</v>
      </c>
      <c r="Z40" t="s">
        <v>654</v>
      </c>
      <c r="AA40" t="s">
        <v>655</v>
      </c>
      <c r="AB40" t="str">
        <f t="shared" si="31"/>
        <v>Possession, Purchase, Transfer, Registration requirements, Sale, Ammunition, Ownership, Transportation, Creation of a firearm registry, Manufacture, The state preempts all firearm regulation</v>
      </c>
      <c r="AC40" t="s">
        <v>656</v>
      </c>
      <c r="AE40">
        <v>0</v>
      </c>
      <c r="AK40">
        <v>1</v>
      </c>
      <c r="AL40" t="s">
        <v>657</v>
      </c>
      <c r="AN40">
        <v>1</v>
      </c>
      <c r="AO40" t="s">
        <v>658</v>
      </c>
      <c r="AQ40" t="str">
        <f t="shared" si="32"/>
        <v>Civil liability, Criminal liability, Fines, Removal from office</v>
      </c>
      <c r="AR40" t="s">
        <v>659</v>
      </c>
      <c r="AS40" t="s">
        <v>660</v>
      </c>
      <c r="AT40" t="str">
        <f t="shared" si="33"/>
        <v>Government officials, Anyone impacted</v>
      </c>
      <c r="AU40" t="s">
        <v>656</v>
      </c>
      <c r="AW40">
        <v>0</v>
      </c>
      <c r="AZ40">
        <v>0</v>
      </c>
      <c r="BL40">
        <v>0</v>
      </c>
      <c r="BO40">
        <v>1</v>
      </c>
      <c r="BP40" t="s">
        <v>661</v>
      </c>
      <c r="BR40">
        <v>0</v>
      </c>
      <c r="CA40" t="str">
        <f t="shared" si="34"/>
        <v>Yes</v>
      </c>
      <c r="CB40" t="s">
        <v>661</v>
      </c>
      <c r="CD40" t="s">
        <v>662</v>
      </c>
      <c r="CE40" t="s">
        <v>661</v>
      </c>
      <c r="CG40">
        <v>0</v>
      </c>
      <c r="CJ40">
        <v>1</v>
      </c>
      <c r="CK40" t="s">
        <v>663</v>
      </c>
      <c r="CM40" t="str">
        <f t="shared" si="35"/>
        <v>Paid sick leave</v>
      </c>
      <c r="CN40" t="s">
        <v>663</v>
      </c>
      <c r="CP40">
        <v>1</v>
      </c>
      <c r="CQ40" t="s">
        <v>664</v>
      </c>
      <c r="CS40" t="str">
        <f t="shared" si="36"/>
        <v>Public employees</v>
      </c>
      <c r="CT40" t="s">
        <v>665</v>
      </c>
      <c r="CU40" t="s">
        <v>666</v>
      </c>
      <c r="CV40" t="str">
        <f t="shared" si="37"/>
        <v>Paid sick leave, Family medical leave</v>
      </c>
      <c r="CW40" t="s">
        <v>667</v>
      </c>
      <c r="CY40">
        <v>0</v>
      </c>
      <c r="DB40">
        <v>1</v>
      </c>
      <c r="DC40" t="s">
        <v>668</v>
      </c>
      <c r="DE40" t="str">
        <f t="shared" si="38"/>
        <v>Statute</v>
      </c>
      <c r="DF40" t="s">
        <v>668</v>
      </c>
      <c r="DH40">
        <v>1</v>
      </c>
      <c r="DI40" t="s">
        <v>668</v>
      </c>
      <c r="DK40" t="str">
        <f t="shared" si="39"/>
        <v>Housing shortage, Voter referendum</v>
      </c>
      <c r="DL40" t="s">
        <v>680</v>
      </c>
      <c r="DN40">
        <v>0</v>
      </c>
      <c r="DQ40">
        <v>0</v>
      </c>
      <c r="DT40">
        <v>1</v>
      </c>
      <c r="DU40" t="s">
        <v>681</v>
      </c>
      <c r="DW40" t="str">
        <f t="shared" si="28"/>
        <v>Statute</v>
      </c>
      <c r="DX40" t="s">
        <v>681</v>
      </c>
      <c r="DZ40" t="str">
        <f t="shared" si="40"/>
        <v>Excess of certified rate (rollback rate), Tax rate</v>
      </c>
      <c r="EA40" t="s">
        <v>681</v>
      </c>
      <c r="EC40">
        <v>1</v>
      </c>
      <c r="ED40" t="s">
        <v>682</v>
      </c>
      <c r="EF40">
        <v>0</v>
      </c>
      <c r="ER40">
        <v>0</v>
      </c>
      <c r="FD40">
        <v>1</v>
      </c>
      <c r="FE40" t="s">
        <v>683</v>
      </c>
      <c r="FG40" t="str">
        <f t="shared" si="41"/>
        <v>State constitution, Statute</v>
      </c>
      <c r="FH40" t="s">
        <v>684</v>
      </c>
      <c r="FJ40" t="str">
        <f t="shared" si="29"/>
        <v>School districts, Local governments</v>
      </c>
      <c r="FK40" t="s">
        <v>673</v>
      </c>
      <c r="FM40">
        <v>1</v>
      </c>
      <c r="FN40" t="s">
        <v>674</v>
      </c>
      <c r="FP40">
        <v>1</v>
      </c>
      <c r="FQ40" t="s">
        <v>675</v>
      </c>
      <c r="FS40" t="str">
        <f t="shared" si="42"/>
        <v>State constitution, Statute</v>
      </c>
      <c r="FT40" t="s">
        <v>676</v>
      </c>
      <c r="FV40" t="str">
        <f t="shared" si="43"/>
        <v>Residential, Non-residential</v>
      </c>
      <c r="FW40" t="s">
        <v>677</v>
      </c>
      <c r="FY40">
        <v>1</v>
      </c>
      <c r="FZ40" t="s">
        <v>678</v>
      </c>
      <c r="GA40" t="s">
        <v>679</v>
      </c>
      <c r="GB40">
        <v>0</v>
      </c>
      <c r="GK40">
        <v>0</v>
      </c>
      <c r="GQ40">
        <v>0</v>
      </c>
      <c r="GT40">
        <v>0</v>
      </c>
      <c r="HF40">
        <v>0</v>
      </c>
      <c r="HI40">
        <v>0</v>
      </c>
      <c r="IG40">
        <v>0</v>
      </c>
    </row>
    <row r="41" spans="1:241">
      <c r="A41" t="s">
        <v>227</v>
      </c>
      <c r="B41" s="1">
        <v>44197</v>
      </c>
      <c r="C41" s="1">
        <v>44294</v>
      </c>
      <c r="D41" t="str">
        <f t="shared" si="30"/>
        <v>Firearms, Municipal Broadband, Paid Leave, Rent Control, TEL: Full Disclosure Requirements, TEL: Property Tax Rate Limit, TEL: Property Tax Assessment Limit</v>
      </c>
      <c r="E41" t="s">
        <v>653</v>
      </c>
      <c r="G41">
        <v>0</v>
      </c>
      <c r="V41">
        <v>0</v>
      </c>
      <c r="Y41">
        <v>1</v>
      </c>
      <c r="Z41" t="s">
        <v>654</v>
      </c>
      <c r="AA41" t="s">
        <v>655</v>
      </c>
      <c r="AB41" t="str">
        <f t="shared" si="31"/>
        <v>Possession, Purchase, Transfer, Registration requirements, Sale, Ammunition, Ownership, Transportation, Creation of a firearm registry, Manufacture, The state preempts all firearm regulation</v>
      </c>
      <c r="AC41" t="s">
        <v>656</v>
      </c>
      <c r="AE41">
        <v>0</v>
      </c>
      <c r="AK41">
        <v>1</v>
      </c>
      <c r="AL41" t="s">
        <v>657</v>
      </c>
      <c r="AN41">
        <v>1</v>
      </c>
      <c r="AO41" t="s">
        <v>658</v>
      </c>
      <c r="AQ41" t="str">
        <f t="shared" si="32"/>
        <v>Civil liability, Criminal liability, Fines, Removal from office</v>
      </c>
      <c r="AR41" t="s">
        <v>659</v>
      </c>
      <c r="AS41" t="s">
        <v>660</v>
      </c>
      <c r="AT41" t="str">
        <f t="shared" si="33"/>
        <v>Government officials, Anyone impacted</v>
      </c>
      <c r="AU41" t="s">
        <v>656</v>
      </c>
      <c r="AW41">
        <v>1</v>
      </c>
      <c r="AX41" t="s">
        <v>685</v>
      </c>
      <c r="AY41" t="s">
        <v>655</v>
      </c>
      <c r="AZ41">
        <v>0</v>
      </c>
      <c r="BL41">
        <v>0</v>
      </c>
      <c r="BO41">
        <v>1</v>
      </c>
      <c r="BP41" t="s">
        <v>661</v>
      </c>
      <c r="BR41">
        <v>0</v>
      </c>
      <c r="CA41" t="str">
        <f t="shared" si="34"/>
        <v>Yes</v>
      </c>
      <c r="CB41" t="s">
        <v>661</v>
      </c>
      <c r="CD41" t="s">
        <v>662</v>
      </c>
      <c r="CE41" t="s">
        <v>661</v>
      </c>
      <c r="CG41">
        <v>0</v>
      </c>
      <c r="CJ41">
        <v>1</v>
      </c>
      <c r="CK41" t="s">
        <v>663</v>
      </c>
      <c r="CM41" t="str">
        <f t="shared" si="35"/>
        <v>Paid sick leave</v>
      </c>
      <c r="CN41" t="s">
        <v>663</v>
      </c>
      <c r="CP41">
        <v>1</v>
      </c>
      <c r="CQ41" t="s">
        <v>664</v>
      </c>
      <c r="CS41" t="str">
        <f t="shared" si="36"/>
        <v>Public employees</v>
      </c>
      <c r="CT41" t="s">
        <v>665</v>
      </c>
      <c r="CU41" t="s">
        <v>666</v>
      </c>
      <c r="CV41" t="str">
        <f t="shared" si="37"/>
        <v>Paid sick leave, Family medical leave</v>
      </c>
      <c r="CW41" t="s">
        <v>667</v>
      </c>
      <c r="CY41">
        <v>0</v>
      </c>
      <c r="DB41">
        <v>1</v>
      </c>
      <c r="DC41" t="s">
        <v>668</v>
      </c>
      <c r="DE41" t="str">
        <f t="shared" si="38"/>
        <v>Statute</v>
      </c>
      <c r="DF41" t="s">
        <v>668</v>
      </c>
      <c r="DH41">
        <v>1</v>
      </c>
      <c r="DI41" t="s">
        <v>668</v>
      </c>
      <c r="DK41" t="str">
        <f t="shared" si="39"/>
        <v>Housing shortage, Voter referendum</v>
      </c>
      <c r="DL41" t="s">
        <v>668</v>
      </c>
      <c r="DN41">
        <v>0</v>
      </c>
      <c r="DQ41">
        <v>0</v>
      </c>
      <c r="DT41">
        <v>1</v>
      </c>
      <c r="DU41" t="s">
        <v>681</v>
      </c>
      <c r="DW41" t="str">
        <f t="shared" si="28"/>
        <v>Statute</v>
      </c>
      <c r="DX41" t="s">
        <v>681</v>
      </c>
      <c r="DZ41" t="str">
        <f t="shared" si="40"/>
        <v>Excess of certified rate (rollback rate), Tax rate</v>
      </c>
      <c r="EA41" t="s">
        <v>681</v>
      </c>
      <c r="EC41">
        <v>1</v>
      </c>
      <c r="ED41" t="s">
        <v>682</v>
      </c>
      <c r="EF41">
        <v>0</v>
      </c>
      <c r="ER41">
        <v>0</v>
      </c>
      <c r="FD41">
        <v>1</v>
      </c>
      <c r="FE41" t="s">
        <v>683</v>
      </c>
      <c r="FG41" t="str">
        <f t="shared" si="41"/>
        <v>State constitution, Statute</v>
      </c>
      <c r="FH41" t="s">
        <v>684</v>
      </c>
      <c r="FJ41" t="str">
        <f t="shared" si="29"/>
        <v>School districts, Local governments</v>
      </c>
      <c r="FK41" t="s">
        <v>673</v>
      </c>
      <c r="FM41">
        <v>1</v>
      </c>
      <c r="FN41" t="s">
        <v>674</v>
      </c>
      <c r="FP41">
        <v>1</v>
      </c>
      <c r="FQ41" t="s">
        <v>675</v>
      </c>
      <c r="FS41" t="str">
        <f t="shared" si="42"/>
        <v>State constitution, Statute</v>
      </c>
      <c r="FT41" t="s">
        <v>676</v>
      </c>
      <c r="FV41" t="str">
        <f t="shared" si="43"/>
        <v>Residential, Non-residential</v>
      </c>
      <c r="FW41" t="s">
        <v>677</v>
      </c>
      <c r="FY41">
        <v>1</v>
      </c>
      <c r="FZ41" t="s">
        <v>678</v>
      </c>
      <c r="GA41" t="s">
        <v>679</v>
      </c>
      <c r="GB41">
        <v>0</v>
      </c>
      <c r="GK41">
        <v>0</v>
      </c>
      <c r="GQ41">
        <v>0</v>
      </c>
      <c r="GT41">
        <v>0</v>
      </c>
      <c r="HF41">
        <v>0</v>
      </c>
      <c r="HI41">
        <v>0</v>
      </c>
      <c r="IG41">
        <v>0</v>
      </c>
    </row>
    <row r="42" spans="1:241">
      <c r="A42" t="s">
        <v>227</v>
      </c>
      <c r="B42" s="1">
        <v>44295</v>
      </c>
      <c r="C42" s="1">
        <v>44304</v>
      </c>
      <c r="D42" t="str">
        <f t="shared" si="30"/>
        <v>Firearms, Municipal Broadband, Paid Leave, Rent Control, TEL: Full Disclosure Requirements, TEL: Property Tax Rate Limit, TEL: Property Tax Assessment Limit</v>
      </c>
      <c r="E42" t="s">
        <v>653</v>
      </c>
      <c r="G42">
        <v>0</v>
      </c>
      <c r="V42">
        <v>0</v>
      </c>
      <c r="Y42">
        <v>1</v>
      </c>
      <c r="Z42" t="s">
        <v>654</v>
      </c>
      <c r="AA42" t="s">
        <v>655</v>
      </c>
      <c r="AB42" t="str">
        <f t="shared" si="31"/>
        <v>Possession, Purchase, Transfer, Registration requirements, Sale, Ammunition, Ownership, Transportation, Creation of a firearm registry, Manufacture, The state preempts all firearm regulation</v>
      </c>
      <c r="AC42" t="s">
        <v>656</v>
      </c>
      <c r="AE42">
        <v>0</v>
      </c>
      <c r="AK42">
        <v>1</v>
      </c>
      <c r="AL42" t="s">
        <v>657</v>
      </c>
      <c r="AN42">
        <v>1</v>
      </c>
      <c r="AO42" t="s">
        <v>658</v>
      </c>
      <c r="AQ42" t="str">
        <f t="shared" si="32"/>
        <v>Civil liability, Criminal liability, Fines, Removal from office</v>
      </c>
      <c r="AR42" t="s">
        <v>659</v>
      </c>
      <c r="AS42" t="s">
        <v>660</v>
      </c>
      <c r="AT42" t="str">
        <f t="shared" si="33"/>
        <v>Government officials, Anyone impacted</v>
      </c>
      <c r="AU42" t="s">
        <v>656</v>
      </c>
      <c r="AW42">
        <v>1</v>
      </c>
      <c r="AX42" t="s">
        <v>686</v>
      </c>
      <c r="AY42" t="s">
        <v>687</v>
      </c>
      <c r="AZ42">
        <v>0</v>
      </c>
      <c r="BL42">
        <v>0</v>
      </c>
      <c r="BO42">
        <v>1</v>
      </c>
      <c r="BP42" t="s">
        <v>661</v>
      </c>
      <c r="BR42">
        <v>0</v>
      </c>
      <c r="CA42" t="str">
        <f t="shared" si="34"/>
        <v>Yes</v>
      </c>
      <c r="CB42" t="s">
        <v>661</v>
      </c>
      <c r="CD42" t="s">
        <v>662</v>
      </c>
      <c r="CE42" t="s">
        <v>661</v>
      </c>
      <c r="CG42">
        <v>0</v>
      </c>
      <c r="CJ42">
        <v>1</v>
      </c>
      <c r="CK42" t="s">
        <v>663</v>
      </c>
      <c r="CM42" t="str">
        <f t="shared" si="35"/>
        <v>Paid sick leave</v>
      </c>
      <c r="CN42" t="s">
        <v>663</v>
      </c>
      <c r="CP42">
        <v>1</v>
      </c>
      <c r="CQ42" t="s">
        <v>664</v>
      </c>
      <c r="CS42" t="str">
        <f t="shared" si="36"/>
        <v>Public employees</v>
      </c>
      <c r="CT42" t="s">
        <v>665</v>
      </c>
      <c r="CU42" t="s">
        <v>666</v>
      </c>
      <c r="CV42" t="str">
        <f t="shared" si="37"/>
        <v>Paid sick leave, Family medical leave</v>
      </c>
      <c r="CW42" t="s">
        <v>667</v>
      </c>
      <c r="CY42">
        <v>0</v>
      </c>
      <c r="DB42">
        <v>1</v>
      </c>
      <c r="DC42" t="s">
        <v>668</v>
      </c>
      <c r="DE42" t="str">
        <f t="shared" si="38"/>
        <v>Statute</v>
      </c>
      <c r="DF42" t="s">
        <v>668</v>
      </c>
      <c r="DH42">
        <v>1</v>
      </c>
      <c r="DI42" t="s">
        <v>668</v>
      </c>
      <c r="DK42" t="str">
        <f t="shared" si="39"/>
        <v>Housing shortage, Voter referendum</v>
      </c>
      <c r="DL42" t="s">
        <v>668</v>
      </c>
      <c r="DN42">
        <v>0</v>
      </c>
      <c r="DQ42">
        <v>0</v>
      </c>
      <c r="DT42">
        <v>1</v>
      </c>
      <c r="DU42" t="s">
        <v>688</v>
      </c>
      <c r="DW42" t="str">
        <f t="shared" si="28"/>
        <v>Statute</v>
      </c>
      <c r="DX42" t="s">
        <v>688</v>
      </c>
      <c r="DZ42" t="str">
        <f t="shared" si="40"/>
        <v>Excess of certified rate (rollback rate), Tax rate</v>
      </c>
      <c r="EA42" t="s">
        <v>688</v>
      </c>
      <c r="EC42">
        <v>1</v>
      </c>
      <c r="ED42" t="s">
        <v>670</v>
      </c>
      <c r="EF42">
        <v>0</v>
      </c>
      <c r="ER42">
        <v>0</v>
      </c>
      <c r="FD42">
        <v>1</v>
      </c>
      <c r="FE42" t="s">
        <v>689</v>
      </c>
      <c r="FG42" t="str">
        <f t="shared" si="41"/>
        <v>State constitution, Statute</v>
      </c>
      <c r="FH42" t="s">
        <v>690</v>
      </c>
      <c r="FJ42" t="str">
        <f t="shared" si="29"/>
        <v>School districts, Local governments</v>
      </c>
      <c r="FK42" t="s">
        <v>673</v>
      </c>
      <c r="FM42">
        <v>1</v>
      </c>
      <c r="FN42" t="s">
        <v>674</v>
      </c>
      <c r="FP42">
        <v>1</v>
      </c>
      <c r="FQ42" t="s">
        <v>675</v>
      </c>
      <c r="FS42" t="str">
        <f t="shared" si="42"/>
        <v>State constitution, Statute</v>
      </c>
      <c r="FT42" t="s">
        <v>676</v>
      </c>
      <c r="FV42" t="str">
        <f t="shared" si="43"/>
        <v>Residential, Non-residential</v>
      </c>
      <c r="FW42" t="s">
        <v>677</v>
      </c>
      <c r="FY42">
        <v>1</v>
      </c>
      <c r="FZ42" t="s">
        <v>678</v>
      </c>
      <c r="GA42" t="s">
        <v>679</v>
      </c>
      <c r="GB42">
        <v>0</v>
      </c>
      <c r="GK42">
        <v>0</v>
      </c>
      <c r="GQ42">
        <v>0</v>
      </c>
      <c r="GT42">
        <v>0</v>
      </c>
      <c r="HF42">
        <v>0</v>
      </c>
      <c r="HI42">
        <v>0</v>
      </c>
      <c r="IG42">
        <v>0</v>
      </c>
    </row>
    <row r="43" spans="1:241">
      <c r="A43" t="s">
        <v>227</v>
      </c>
      <c r="B43" s="1">
        <v>44305</v>
      </c>
      <c r="C43" s="1">
        <v>44377</v>
      </c>
      <c r="D43" t="str">
        <f>("Firearms, Municipal Broadband, Paid Leave, Rent Control, TEL: Full Disclosure Requirements, TEL: Property Tax Rate Limit, TEL: Property Tax Assessment Limit, Local Law Enforcement Budgets")</f>
        <v>Firearms, Municipal Broadband, Paid Leave, Rent Control, TEL: Full Disclosure Requirements, TEL: Property Tax Rate Limit, TEL: Property Tax Assessment Limit, Local Law Enforcement Budgets</v>
      </c>
      <c r="E43" t="s">
        <v>691</v>
      </c>
      <c r="G43">
        <v>0</v>
      </c>
      <c r="V43">
        <v>0</v>
      </c>
      <c r="Y43">
        <v>1</v>
      </c>
      <c r="Z43" t="s">
        <v>654</v>
      </c>
      <c r="AA43" t="s">
        <v>655</v>
      </c>
      <c r="AB43" t="str">
        <f t="shared" si="31"/>
        <v>Possession, Purchase, Transfer, Registration requirements, Sale, Ammunition, Ownership, Transportation, Creation of a firearm registry, Manufacture, The state preempts all firearm regulation</v>
      </c>
      <c r="AC43" t="s">
        <v>656</v>
      </c>
      <c r="AE43">
        <v>0</v>
      </c>
      <c r="AK43">
        <v>1</v>
      </c>
      <c r="AL43" t="s">
        <v>657</v>
      </c>
      <c r="AN43">
        <v>1</v>
      </c>
      <c r="AO43" t="s">
        <v>658</v>
      </c>
      <c r="AQ43" t="str">
        <f t="shared" si="32"/>
        <v>Civil liability, Criminal liability, Fines, Removal from office</v>
      </c>
      <c r="AR43" t="s">
        <v>659</v>
      </c>
      <c r="AS43" t="s">
        <v>660</v>
      </c>
      <c r="AT43" t="str">
        <f t="shared" si="33"/>
        <v>Government officials, Anyone impacted</v>
      </c>
      <c r="AU43" t="s">
        <v>656</v>
      </c>
      <c r="AW43">
        <v>1</v>
      </c>
      <c r="AX43" t="s">
        <v>686</v>
      </c>
      <c r="AY43" t="s">
        <v>687</v>
      </c>
      <c r="AZ43">
        <v>0</v>
      </c>
      <c r="BL43">
        <v>0</v>
      </c>
      <c r="BO43">
        <v>1</v>
      </c>
      <c r="BP43" t="s">
        <v>661</v>
      </c>
      <c r="BR43">
        <v>0</v>
      </c>
      <c r="CA43" t="str">
        <f t="shared" si="34"/>
        <v>Yes</v>
      </c>
      <c r="CB43" t="s">
        <v>661</v>
      </c>
      <c r="CD43" t="s">
        <v>662</v>
      </c>
      <c r="CE43" t="s">
        <v>661</v>
      </c>
      <c r="CG43">
        <v>0</v>
      </c>
      <c r="CJ43">
        <v>1</v>
      </c>
      <c r="CK43" t="s">
        <v>663</v>
      </c>
      <c r="CM43" t="str">
        <f t="shared" si="35"/>
        <v>Paid sick leave</v>
      </c>
      <c r="CN43" t="s">
        <v>663</v>
      </c>
      <c r="CP43">
        <v>1</v>
      </c>
      <c r="CQ43" t="s">
        <v>664</v>
      </c>
      <c r="CS43" t="str">
        <f t="shared" si="36"/>
        <v>Public employees</v>
      </c>
      <c r="CT43" t="s">
        <v>665</v>
      </c>
      <c r="CU43" t="s">
        <v>666</v>
      </c>
      <c r="CV43" t="str">
        <f t="shared" si="37"/>
        <v>Paid sick leave, Family medical leave</v>
      </c>
      <c r="CW43" t="s">
        <v>667</v>
      </c>
      <c r="CY43">
        <v>0</v>
      </c>
      <c r="DB43">
        <v>1</v>
      </c>
      <c r="DC43" t="s">
        <v>668</v>
      </c>
      <c r="DE43" t="str">
        <f t="shared" si="38"/>
        <v>Statute</v>
      </c>
      <c r="DF43" t="s">
        <v>668</v>
      </c>
      <c r="DH43">
        <v>1</v>
      </c>
      <c r="DI43" t="s">
        <v>668</v>
      </c>
      <c r="DK43" t="str">
        <f t="shared" si="39"/>
        <v>Housing shortage, Voter referendum</v>
      </c>
      <c r="DL43" t="s">
        <v>668</v>
      </c>
      <c r="DN43">
        <v>0</v>
      </c>
      <c r="DQ43">
        <v>0</v>
      </c>
      <c r="DT43">
        <v>1</v>
      </c>
      <c r="DU43" t="s">
        <v>688</v>
      </c>
      <c r="DW43" t="str">
        <f t="shared" si="28"/>
        <v>Statute</v>
      </c>
      <c r="DX43" t="s">
        <v>688</v>
      </c>
      <c r="DZ43" t="str">
        <f t="shared" si="40"/>
        <v>Excess of certified rate (rollback rate), Tax rate</v>
      </c>
      <c r="EA43" t="s">
        <v>688</v>
      </c>
      <c r="EC43">
        <v>1</v>
      </c>
      <c r="ED43" t="s">
        <v>670</v>
      </c>
      <c r="EF43">
        <v>0</v>
      </c>
      <c r="ER43">
        <v>0</v>
      </c>
      <c r="FD43">
        <v>1</v>
      </c>
      <c r="FE43" t="s">
        <v>689</v>
      </c>
      <c r="FG43" t="str">
        <f t="shared" si="41"/>
        <v>State constitution, Statute</v>
      </c>
      <c r="FH43" t="s">
        <v>690</v>
      </c>
      <c r="FJ43" t="str">
        <f t="shared" si="29"/>
        <v>School districts, Local governments</v>
      </c>
      <c r="FK43" t="s">
        <v>673</v>
      </c>
      <c r="FM43">
        <v>1</v>
      </c>
      <c r="FN43" t="s">
        <v>674</v>
      </c>
      <c r="FP43">
        <v>1</v>
      </c>
      <c r="FQ43" t="s">
        <v>675</v>
      </c>
      <c r="FS43" t="str">
        <f t="shared" si="42"/>
        <v>State constitution, Statute</v>
      </c>
      <c r="FT43" t="s">
        <v>676</v>
      </c>
      <c r="FV43" t="str">
        <f t="shared" si="43"/>
        <v>Residential, Non-residential</v>
      </c>
      <c r="FW43" t="s">
        <v>677</v>
      </c>
      <c r="FY43">
        <v>1</v>
      </c>
      <c r="FZ43" t="s">
        <v>678</v>
      </c>
      <c r="GA43" t="s">
        <v>679</v>
      </c>
      <c r="GB43">
        <v>0</v>
      </c>
      <c r="GK43">
        <v>0</v>
      </c>
      <c r="GQ43">
        <v>0</v>
      </c>
      <c r="GT43">
        <v>1</v>
      </c>
      <c r="GU43" t="s">
        <v>692</v>
      </c>
      <c r="GW43" t="str">
        <f>("Allowing objections to budget reductions for local law enforcement, Requiring state government approval of budget reductions")</f>
        <v>Allowing objections to budget reductions for local law enforcement, Requiring state government approval of budget reductions</v>
      </c>
      <c r="GX43" t="s">
        <v>692</v>
      </c>
      <c r="GZ43" t="str">
        <f>("Budget decreases")</f>
        <v>Budget decreases</v>
      </c>
      <c r="HA43" t="s">
        <v>692</v>
      </c>
      <c r="HC43">
        <v>0</v>
      </c>
      <c r="HF43">
        <v>0</v>
      </c>
      <c r="HI43">
        <v>0</v>
      </c>
      <c r="IG43">
        <v>0</v>
      </c>
    </row>
    <row r="44" spans="1:241">
      <c r="A44" t="s">
        <v>227</v>
      </c>
      <c r="B44" s="1">
        <v>44378</v>
      </c>
      <c r="C44" s="1">
        <v>44561</v>
      </c>
      <c r="D44" t="s">
        <v>693</v>
      </c>
      <c r="E44" t="s">
        <v>694</v>
      </c>
      <c r="G44">
        <v>0</v>
      </c>
      <c r="V44">
        <v>0</v>
      </c>
      <c r="Y44">
        <v>1</v>
      </c>
      <c r="Z44" t="s">
        <v>654</v>
      </c>
      <c r="AA44" t="s">
        <v>655</v>
      </c>
      <c r="AB44" t="str">
        <f t="shared" si="31"/>
        <v>Possession, Purchase, Transfer, Registration requirements, Sale, Ammunition, Ownership, Transportation, Creation of a firearm registry, Manufacture, The state preempts all firearm regulation</v>
      </c>
      <c r="AC44" t="s">
        <v>656</v>
      </c>
      <c r="AE44">
        <v>0</v>
      </c>
      <c r="AK44">
        <v>1</v>
      </c>
      <c r="AL44" t="s">
        <v>657</v>
      </c>
      <c r="AN44">
        <v>1</v>
      </c>
      <c r="AO44" t="s">
        <v>658</v>
      </c>
      <c r="AQ44" t="str">
        <f t="shared" si="32"/>
        <v>Civil liability, Criminal liability, Fines, Removal from office</v>
      </c>
      <c r="AR44" t="s">
        <v>659</v>
      </c>
      <c r="AS44" t="s">
        <v>660</v>
      </c>
      <c r="AT44" t="str">
        <f t="shared" si="33"/>
        <v>Government officials, Anyone impacted</v>
      </c>
      <c r="AU44" t="s">
        <v>656</v>
      </c>
      <c r="AW44">
        <v>1</v>
      </c>
      <c r="AX44" t="s">
        <v>686</v>
      </c>
      <c r="AY44" t="s">
        <v>687</v>
      </c>
      <c r="AZ44">
        <v>0</v>
      </c>
      <c r="BL44">
        <v>0</v>
      </c>
      <c r="BO44">
        <v>1</v>
      </c>
      <c r="BP44" t="s">
        <v>661</v>
      </c>
      <c r="BR44">
        <v>0</v>
      </c>
      <c r="CA44" t="str">
        <f t="shared" si="34"/>
        <v>Yes</v>
      </c>
      <c r="CB44" t="s">
        <v>661</v>
      </c>
      <c r="CD44" t="s">
        <v>662</v>
      </c>
      <c r="CE44" t="s">
        <v>661</v>
      </c>
      <c r="CG44">
        <v>0</v>
      </c>
      <c r="CJ44">
        <v>1</v>
      </c>
      <c r="CK44" t="s">
        <v>663</v>
      </c>
      <c r="CM44" t="str">
        <f t="shared" si="35"/>
        <v>Paid sick leave</v>
      </c>
      <c r="CN44" t="s">
        <v>663</v>
      </c>
      <c r="CP44">
        <v>1</v>
      </c>
      <c r="CQ44" t="s">
        <v>664</v>
      </c>
      <c r="CS44" t="str">
        <f t="shared" si="36"/>
        <v>Public employees</v>
      </c>
      <c r="CT44" t="s">
        <v>665</v>
      </c>
      <c r="CU44" t="s">
        <v>666</v>
      </c>
      <c r="CV44" t="str">
        <f t="shared" si="37"/>
        <v>Paid sick leave, Family medical leave</v>
      </c>
      <c r="CW44" t="s">
        <v>667</v>
      </c>
      <c r="CY44">
        <v>0</v>
      </c>
      <c r="DB44">
        <v>1</v>
      </c>
      <c r="DC44" t="s">
        <v>668</v>
      </c>
      <c r="DE44" t="str">
        <f t="shared" si="38"/>
        <v>Statute</v>
      </c>
      <c r="DF44" t="s">
        <v>668</v>
      </c>
      <c r="DH44">
        <v>1</v>
      </c>
      <c r="DI44" t="s">
        <v>668</v>
      </c>
      <c r="DK44" t="str">
        <f t="shared" si="39"/>
        <v>Housing shortage, Voter referendum</v>
      </c>
      <c r="DL44" t="s">
        <v>668</v>
      </c>
      <c r="DN44">
        <v>0</v>
      </c>
      <c r="DQ44">
        <v>0</v>
      </c>
      <c r="DT44">
        <v>1</v>
      </c>
      <c r="DU44" t="s">
        <v>688</v>
      </c>
      <c r="DW44" t="str">
        <f t="shared" si="28"/>
        <v>Statute</v>
      </c>
      <c r="DX44" t="s">
        <v>688</v>
      </c>
      <c r="DZ44" t="str">
        <f t="shared" si="40"/>
        <v>Excess of certified rate (rollback rate), Tax rate</v>
      </c>
      <c r="EA44" t="s">
        <v>688</v>
      </c>
      <c r="EC44">
        <v>1</v>
      </c>
      <c r="ED44" t="s">
        <v>670</v>
      </c>
      <c r="EF44">
        <v>0</v>
      </c>
      <c r="ER44">
        <v>0</v>
      </c>
      <c r="FD44">
        <v>1</v>
      </c>
      <c r="FE44" t="s">
        <v>689</v>
      </c>
      <c r="FG44" t="str">
        <f t="shared" si="41"/>
        <v>State constitution, Statute</v>
      </c>
      <c r="FH44" t="s">
        <v>684</v>
      </c>
      <c r="FJ44" t="str">
        <f t="shared" si="29"/>
        <v>School districts, Local governments</v>
      </c>
      <c r="FK44" t="s">
        <v>673</v>
      </c>
      <c r="FM44">
        <v>1</v>
      </c>
      <c r="FN44" t="s">
        <v>674</v>
      </c>
      <c r="FP44">
        <v>1</v>
      </c>
      <c r="FQ44" t="s">
        <v>675</v>
      </c>
      <c r="FS44" t="str">
        <f t="shared" si="42"/>
        <v>State constitution, Statute</v>
      </c>
      <c r="FT44" t="s">
        <v>676</v>
      </c>
      <c r="FV44" t="str">
        <f t="shared" si="43"/>
        <v>Residential, Non-residential</v>
      </c>
      <c r="FW44" t="s">
        <v>677</v>
      </c>
      <c r="FY44">
        <v>1</v>
      </c>
      <c r="FZ44" t="s">
        <v>678</v>
      </c>
      <c r="GA44" t="s">
        <v>679</v>
      </c>
      <c r="GB44">
        <v>0</v>
      </c>
      <c r="GK44">
        <v>1</v>
      </c>
      <c r="GL44" t="s">
        <v>695</v>
      </c>
      <c r="GN44" t="str">
        <f>("Participation in sports for transgender athletes")</f>
        <v>Participation in sports for transgender athletes</v>
      </c>
      <c r="GO44" t="s">
        <v>695</v>
      </c>
      <c r="GQ44">
        <v>0</v>
      </c>
      <c r="GT44">
        <v>1</v>
      </c>
      <c r="GU44" t="s">
        <v>692</v>
      </c>
      <c r="GW44" t="str">
        <f>("Allowing objections to budget reductions for local law enforcement, Requiring state government approval of budget reductions")</f>
        <v>Allowing objections to budget reductions for local law enforcement, Requiring state government approval of budget reductions</v>
      </c>
      <c r="GX44" t="s">
        <v>692</v>
      </c>
      <c r="GZ44" t="str">
        <f>("Budget decreases")</f>
        <v>Budget decreases</v>
      </c>
      <c r="HA44" t="s">
        <v>692</v>
      </c>
      <c r="HC44">
        <v>0</v>
      </c>
      <c r="HF44">
        <v>0</v>
      </c>
      <c r="HI44">
        <v>0</v>
      </c>
      <c r="IG44">
        <v>0</v>
      </c>
    </row>
    <row r="45" spans="1:241">
      <c r="A45" t="s">
        <v>227</v>
      </c>
      <c r="B45" s="1">
        <v>44562</v>
      </c>
      <c r="C45" s="1">
        <v>44742</v>
      </c>
      <c r="D45" t="s">
        <v>693</v>
      </c>
      <c r="E45" t="s">
        <v>694</v>
      </c>
      <c r="G45">
        <v>0</v>
      </c>
      <c r="V45">
        <v>0</v>
      </c>
      <c r="Y45">
        <v>1</v>
      </c>
      <c r="Z45" t="s">
        <v>654</v>
      </c>
      <c r="AA45" t="s">
        <v>655</v>
      </c>
      <c r="AB45" t="str">
        <f t="shared" si="31"/>
        <v>Possession, Purchase, Transfer, Registration requirements, Sale, Ammunition, Ownership, Transportation, Creation of a firearm registry, Manufacture, The state preempts all firearm regulation</v>
      </c>
      <c r="AC45" t="s">
        <v>656</v>
      </c>
      <c r="AE45">
        <v>0</v>
      </c>
      <c r="AK45">
        <v>1</v>
      </c>
      <c r="AL45" t="s">
        <v>657</v>
      </c>
      <c r="AN45">
        <v>1</v>
      </c>
      <c r="AO45" t="s">
        <v>658</v>
      </c>
      <c r="AQ45" t="str">
        <f t="shared" si="32"/>
        <v>Civil liability, Criminal liability, Fines, Removal from office</v>
      </c>
      <c r="AR45" t="s">
        <v>659</v>
      </c>
      <c r="AS45" t="s">
        <v>660</v>
      </c>
      <c r="AT45" t="str">
        <f t="shared" si="33"/>
        <v>Government officials, Anyone impacted</v>
      </c>
      <c r="AU45" t="s">
        <v>656</v>
      </c>
      <c r="AW45">
        <v>1</v>
      </c>
      <c r="AX45" t="s">
        <v>686</v>
      </c>
      <c r="AY45" t="s">
        <v>687</v>
      </c>
      <c r="AZ45">
        <v>0</v>
      </c>
      <c r="BL45">
        <v>0</v>
      </c>
      <c r="BO45">
        <v>1</v>
      </c>
      <c r="BP45" t="s">
        <v>661</v>
      </c>
      <c r="BR45">
        <v>0</v>
      </c>
      <c r="CA45" t="str">
        <f t="shared" si="34"/>
        <v>Yes</v>
      </c>
      <c r="CB45" t="s">
        <v>661</v>
      </c>
      <c r="CD45" t="s">
        <v>662</v>
      </c>
      <c r="CE45" t="s">
        <v>661</v>
      </c>
      <c r="CG45">
        <v>0</v>
      </c>
      <c r="CJ45">
        <v>1</v>
      </c>
      <c r="CK45" t="s">
        <v>663</v>
      </c>
      <c r="CM45" t="str">
        <f t="shared" si="35"/>
        <v>Paid sick leave</v>
      </c>
      <c r="CN45" t="s">
        <v>663</v>
      </c>
      <c r="CP45">
        <v>1</v>
      </c>
      <c r="CQ45" t="s">
        <v>664</v>
      </c>
      <c r="CS45" t="str">
        <f t="shared" si="36"/>
        <v>Public employees</v>
      </c>
      <c r="CT45" t="s">
        <v>665</v>
      </c>
      <c r="CU45" t="s">
        <v>666</v>
      </c>
      <c r="CV45" t="str">
        <f t="shared" si="37"/>
        <v>Paid sick leave, Family medical leave</v>
      </c>
      <c r="CW45" t="s">
        <v>667</v>
      </c>
      <c r="CY45">
        <v>0</v>
      </c>
      <c r="DB45">
        <v>1</v>
      </c>
      <c r="DC45" t="s">
        <v>668</v>
      </c>
      <c r="DE45" t="str">
        <f t="shared" si="38"/>
        <v>Statute</v>
      </c>
      <c r="DF45" t="s">
        <v>668</v>
      </c>
      <c r="DH45">
        <v>1</v>
      </c>
      <c r="DI45" t="s">
        <v>668</v>
      </c>
      <c r="DK45" t="str">
        <f t="shared" si="39"/>
        <v>Housing shortage, Voter referendum</v>
      </c>
      <c r="DL45" t="s">
        <v>668</v>
      </c>
      <c r="DN45">
        <v>0</v>
      </c>
      <c r="DQ45">
        <v>0</v>
      </c>
      <c r="DT45">
        <v>1</v>
      </c>
      <c r="DU45" t="s">
        <v>688</v>
      </c>
      <c r="DW45" t="str">
        <f t="shared" si="28"/>
        <v>Statute</v>
      </c>
      <c r="DX45" t="s">
        <v>688</v>
      </c>
      <c r="DZ45" t="str">
        <f t="shared" si="40"/>
        <v>Excess of certified rate (rollback rate), Tax rate</v>
      </c>
      <c r="EA45" t="s">
        <v>688</v>
      </c>
      <c r="EC45">
        <v>1</v>
      </c>
      <c r="ED45" t="s">
        <v>670</v>
      </c>
      <c r="EF45">
        <v>0</v>
      </c>
      <c r="ER45">
        <v>0</v>
      </c>
      <c r="FD45">
        <v>1</v>
      </c>
      <c r="FE45" t="s">
        <v>689</v>
      </c>
      <c r="FG45" t="str">
        <f t="shared" si="41"/>
        <v>State constitution, Statute</v>
      </c>
      <c r="FH45" t="s">
        <v>690</v>
      </c>
      <c r="FJ45" t="str">
        <f t="shared" si="29"/>
        <v>School districts, Local governments</v>
      </c>
      <c r="FK45" t="s">
        <v>673</v>
      </c>
      <c r="FM45">
        <v>1</v>
      </c>
      <c r="FN45" t="s">
        <v>674</v>
      </c>
      <c r="FP45">
        <v>1</v>
      </c>
      <c r="FQ45" t="s">
        <v>675</v>
      </c>
      <c r="FS45" t="str">
        <f t="shared" si="42"/>
        <v>State constitution, Statute</v>
      </c>
      <c r="FT45" t="s">
        <v>676</v>
      </c>
      <c r="FV45" t="str">
        <f t="shared" si="43"/>
        <v>Residential, Non-residential</v>
      </c>
      <c r="FW45" t="s">
        <v>677</v>
      </c>
      <c r="FY45">
        <v>1</v>
      </c>
      <c r="FZ45" t="s">
        <v>678</v>
      </c>
      <c r="GA45" t="s">
        <v>679</v>
      </c>
      <c r="GB45">
        <v>0</v>
      </c>
      <c r="GK45">
        <v>1</v>
      </c>
      <c r="GL45" t="s">
        <v>695</v>
      </c>
      <c r="GN45" t="str">
        <f>("Participation in sports for transgender athletes")</f>
        <v>Participation in sports for transgender athletes</v>
      </c>
      <c r="GO45" t="s">
        <v>695</v>
      </c>
      <c r="GQ45">
        <v>0</v>
      </c>
      <c r="GT45">
        <v>1</v>
      </c>
      <c r="GU45" t="s">
        <v>692</v>
      </c>
      <c r="GW45" t="str">
        <f>("Allowing objections to budget reductions for local law enforcement, Requiring state government approval of budget reductions")</f>
        <v>Allowing objections to budget reductions for local law enforcement, Requiring state government approval of budget reductions</v>
      </c>
      <c r="GX45" t="s">
        <v>692</v>
      </c>
      <c r="GZ45" t="str">
        <f>("Budget decreases")</f>
        <v>Budget decreases</v>
      </c>
      <c r="HA45" t="s">
        <v>692</v>
      </c>
      <c r="HC45">
        <v>0</v>
      </c>
      <c r="HF45">
        <v>0</v>
      </c>
      <c r="HI45">
        <v>0</v>
      </c>
      <c r="IG45">
        <v>0</v>
      </c>
    </row>
    <row r="46" spans="1:241">
      <c r="A46" t="s">
        <v>227</v>
      </c>
      <c r="B46" s="1">
        <v>44743</v>
      </c>
      <c r="C46" s="1">
        <v>44834</v>
      </c>
      <c r="D46" t="s">
        <v>696</v>
      </c>
      <c r="E46" t="s">
        <v>697</v>
      </c>
      <c r="G46">
        <v>0</v>
      </c>
      <c r="V46">
        <v>0</v>
      </c>
      <c r="Y46">
        <v>1</v>
      </c>
      <c r="Z46" t="s">
        <v>654</v>
      </c>
      <c r="AA46" t="s">
        <v>655</v>
      </c>
      <c r="AB46" t="str">
        <f t="shared" si="31"/>
        <v>Possession, Purchase, Transfer, Registration requirements, Sale, Ammunition, Ownership, Transportation, Creation of a firearm registry, Manufacture, The state preempts all firearm regulation</v>
      </c>
      <c r="AC46" t="s">
        <v>656</v>
      </c>
      <c r="AE46">
        <v>0</v>
      </c>
      <c r="AK46">
        <v>1</v>
      </c>
      <c r="AL46" t="s">
        <v>657</v>
      </c>
      <c r="AN46">
        <v>1</v>
      </c>
      <c r="AO46" t="s">
        <v>658</v>
      </c>
      <c r="AQ46" t="str">
        <f t="shared" si="32"/>
        <v>Civil liability, Criminal liability, Fines, Removal from office</v>
      </c>
      <c r="AR46" t="s">
        <v>659</v>
      </c>
      <c r="AS46" t="s">
        <v>660</v>
      </c>
      <c r="AT46" t="str">
        <f t="shared" si="33"/>
        <v>Government officials, Anyone impacted</v>
      </c>
      <c r="AU46" t="s">
        <v>656</v>
      </c>
      <c r="AW46">
        <v>1</v>
      </c>
      <c r="AX46" t="s">
        <v>686</v>
      </c>
      <c r="AY46" t="s">
        <v>687</v>
      </c>
      <c r="AZ46">
        <v>0</v>
      </c>
      <c r="BL46">
        <v>0</v>
      </c>
      <c r="BO46">
        <v>1</v>
      </c>
      <c r="BP46" t="s">
        <v>661</v>
      </c>
      <c r="BR46">
        <v>0</v>
      </c>
      <c r="CA46" t="str">
        <f t="shared" si="34"/>
        <v>Yes</v>
      </c>
      <c r="CB46" t="s">
        <v>661</v>
      </c>
      <c r="CD46" t="s">
        <v>662</v>
      </c>
      <c r="CE46" t="s">
        <v>661</v>
      </c>
      <c r="CG46">
        <v>0</v>
      </c>
      <c r="CJ46">
        <v>1</v>
      </c>
      <c r="CK46" t="s">
        <v>663</v>
      </c>
      <c r="CM46" t="str">
        <f t="shared" si="35"/>
        <v>Paid sick leave</v>
      </c>
      <c r="CN46" t="s">
        <v>663</v>
      </c>
      <c r="CP46">
        <v>1</v>
      </c>
      <c r="CQ46" t="s">
        <v>664</v>
      </c>
      <c r="CS46" t="str">
        <f t="shared" si="36"/>
        <v>Public employees</v>
      </c>
      <c r="CT46" t="s">
        <v>665</v>
      </c>
      <c r="CU46" t="s">
        <v>666</v>
      </c>
      <c r="CV46" t="str">
        <f t="shared" si="37"/>
        <v>Paid sick leave, Family medical leave</v>
      </c>
      <c r="CW46" t="s">
        <v>667</v>
      </c>
      <c r="CY46">
        <v>0</v>
      </c>
      <c r="DB46">
        <v>1</v>
      </c>
      <c r="DC46" t="s">
        <v>668</v>
      </c>
      <c r="DE46" t="str">
        <f t="shared" si="38"/>
        <v>Statute</v>
      </c>
      <c r="DF46" t="s">
        <v>668</v>
      </c>
      <c r="DH46">
        <v>1</v>
      </c>
      <c r="DI46" t="s">
        <v>668</v>
      </c>
      <c r="DK46" t="str">
        <f t="shared" si="39"/>
        <v>Housing shortage, Voter referendum</v>
      </c>
      <c r="DL46" t="s">
        <v>668</v>
      </c>
      <c r="DN46">
        <v>0</v>
      </c>
      <c r="DQ46">
        <v>0</v>
      </c>
      <c r="DT46">
        <v>1</v>
      </c>
      <c r="DU46" t="s">
        <v>688</v>
      </c>
      <c r="DW46" t="str">
        <f t="shared" si="28"/>
        <v>Statute</v>
      </c>
      <c r="DX46" t="s">
        <v>688</v>
      </c>
      <c r="DZ46" t="str">
        <f t="shared" si="40"/>
        <v>Excess of certified rate (rollback rate), Tax rate</v>
      </c>
      <c r="EA46" t="s">
        <v>688</v>
      </c>
      <c r="EC46">
        <v>1</v>
      </c>
      <c r="ED46" t="s">
        <v>670</v>
      </c>
      <c r="EF46">
        <v>0</v>
      </c>
      <c r="ER46">
        <v>0</v>
      </c>
      <c r="FD46">
        <v>1</v>
      </c>
      <c r="FE46" t="s">
        <v>689</v>
      </c>
      <c r="FG46" t="str">
        <f t="shared" si="41"/>
        <v>State constitution, Statute</v>
      </c>
      <c r="FH46" t="s">
        <v>690</v>
      </c>
      <c r="FJ46" t="str">
        <f t="shared" si="29"/>
        <v>School districts, Local governments</v>
      </c>
      <c r="FK46" t="s">
        <v>673</v>
      </c>
      <c r="FM46">
        <v>1</v>
      </c>
      <c r="FN46" t="s">
        <v>674</v>
      </c>
      <c r="FP46">
        <v>1</v>
      </c>
      <c r="FQ46" t="s">
        <v>675</v>
      </c>
      <c r="FS46" t="str">
        <f t="shared" si="42"/>
        <v>State constitution, Statute</v>
      </c>
      <c r="FT46" t="s">
        <v>676</v>
      </c>
      <c r="FV46" t="str">
        <f t="shared" si="43"/>
        <v>Residential, Non-residential</v>
      </c>
      <c r="FW46" t="s">
        <v>677</v>
      </c>
      <c r="FY46">
        <v>1</v>
      </c>
      <c r="FZ46" t="s">
        <v>678</v>
      </c>
      <c r="GA46" t="s">
        <v>679</v>
      </c>
      <c r="GB46">
        <v>0</v>
      </c>
      <c r="GK46">
        <v>1</v>
      </c>
      <c r="GL46" t="s">
        <v>698</v>
      </c>
      <c r="GN46" t="str">
        <f>("Inclusive school curriculum, Participation in sports for transgender athletes, Interference with parental rights as determined by state related to health or mental health")</f>
        <v>Inclusive school curriculum, Participation in sports for transgender athletes, Interference with parental rights as determined by state related to health or mental health</v>
      </c>
      <c r="GO46" t="s">
        <v>698</v>
      </c>
      <c r="GQ46">
        <v>0</v>
      </c>
      <c r="GT46">
        <v>1</v>
      </c>
      <c r="GU46" t="s">
        <v>692</v>
      </c>
      <c r="GW46" t="str">
        <f>("Allowing objections to budget reductions for local law enforcement, Requiring state government approval of budget reductions")</f>
        <v>Allowing objections to budget reductions for local law enforcement, Requiring state government approval of budget reductions</v>
      </c>
      <c r="GX46" t="s">
        <v>692</v>
      </c>
      <c r="GZ46" t="str">
        <f>("Budget decreases")</f>
        <v>Budget decreases</v>
      </c>
      <c r="HA46" t="s">
        <v>692</v>
      </c>
      <c r="HC46">
        <v>0</v>
      </c>
      <c r="HF46">
        <v>0</v>
      </c>
      <c r="HI46">
        <v>1</v>
      </c>
      <c r="HJ46" t="s">
        <v>699</v>
      </c>
      <c r="HL46">
        <v>1</v>
      </c>
      <c r="HM46" t="s">
        <v>699</v>
      </c>
      <c r="HO46" t="s">
        <v>700</v>
      </c>
      <c r="HP46" t="s">
        <v>699</v>
      </c>
      <c r="HR46">
        <v>0</v>
      </c>
      <c r="IA46" t="str">
        <f>("Public schools")</f>
        <v>Public schools</v>
      </c>
      <c r="IB46" t="s">
        <v>701</v>
      </c>
      <c r="ID46" t="str">
        <f>("Elementary school, Middle school, High school , College")</f>
        <v>Elementary school, Middle school, High school , College</v>
      </c>
      <c r="IE46" t="s">
        <v>701</v>
      </c>
      <c r="IG46">
        <v>0</v>
      </c>
    </row>
    <row r="47" spans="1:241">
      <c r="A47" t="s">
        <v>227</v>
      </c>
      <c r="B47" s="1">
        <v>44835</v>
      </c>
      <c r="C47" s="1">
        <v>44866</v>
      </c>
      <c r="D47" t="s">
        <v>696</v>
      </c>
      <c r="E47" t="s">
        <v>697</v>
      </c>
      <c r="G47">
        <v>0</v>
      </c>
      <c r="V47">
        <v>0</v>
      </c>
      <c r="Y47">
        <v>1</v>
      </c>
      <c r="Z47" t="s">
        <v>654</v>
      </c>
      <c r="AA47" t="s">
        <v>655</v>
      </c>
      <c r="AB47" t="str">
        <f t="shared" si="31"/>
        <v>Possession, Purchase, Transfer, Registration requirements, Sale, Ammunition, Ownership, Transportation, Creation of a firearm registry, Manufacture, The state preempts all firearm regulation</v>
      </c>
      <c r="AC47" t="s">
        <v>656</v>
      </c>
      <c r="AE47">
        <v>0</v>
      </c>
      <c r="AK47">
        <v>1</v>
      </c>
      <c r="AL47" t="s">
        <v>657</v>
      </c>
      <c r="AN47">
        <v>1</v>
      </c>
      <c r="AO47" t="s">
        <v>658</v>
      </c>
      <c r="AQ47" t="str">
        <f t="shared" si="32"/>
        <v>Civil liability, Criminal liability, Fines, Removal from office</v>
      </c>
      <c r="AR47" t="s">
        <v>659</v>
      </c>
      <c r="AS47" t="s">
        <v>660</v>
      </c>
      <c r="AT47" t="str">
        <f t="shared" si="33"/>
        <v>Government officials, Anyone impacted</v>
      </c>
      <c r="AU47" t="s">
        <v>656</v>
      </c>
      <c r="AW47">
        <v>1</v>
      </c>
      <c r="AX47" t="s">
        <v>686</v>
      </c>
      <c r="AY47" t="s">
        <v>687</v>
      </c>
      <c r="AZ47">
        <v>0</v>
      </c>
      <c r="BL47">
        <v>0</v>
      </c>
      <c r="BO47">
        <v>1</v>
      </c>
      <c r="BP47" t="s">
        <v>661</v>
      </c>
      <c r="BR47">
        <v>0</v>
      </c>
      <c r="CA47" t="str">
        <f t="shared" si="34"/>
        <v>Yes</v>
      </c>
      <c r="CB47" t="s">
        <v>661</v>
      </c>
      <c r="CD47" t="s">
        <v>662</v>
      </c>
      <c r="CE47" t="s">
        <v>661</v>
      </c>
      <c r="CG47">
        <v>0</v>
      </c>
      <c r="CJ47">
        <v>1</v>
      </c>
      <c r="CK47" t="s">
        <v>663</v>
      </c>
      <c r="CM47" t="str">
        <f t="shared" si="35"/>
        <v>Paid sick leave</v>
      </c>
      <c r="CN47" t="s">
        <v>663</v>
      </c>
      <c r="CP47">
        <v>1</v>
      </c>
      <c r="CQ47" t="s">
        <v>664</v>
      </c>
      <c r="CS47" t="str">
        <f t="shared" si="36"/>
        <v>Public employees</v>
      </c>
      <c r="CT47" t="s">
        <v>665</v>
      </c>
      <c r="CU47" t="s">
        <v>666</v>
      </c>
      <c r="CV47" t="str">
        <f t="shared" si="37"/>
        <v>Paid sick leave, Family medical leave</v>
      </c>
      <c r="CW47" t="s">
        <v>667</v>
      </c>
      <c r="CY47">
        <v>0</v>
      </c>
      <c r="DB47">
        <v>1</v>
      </c>
      <c r="DC47" t="s">
        <v>668</v>
      </c>
      <c r="DE47" t="str">
        <f t="shared" si="38"/>
        <v>Statute</v>
      </c>
      <c r="DF47" t="s">
        <v>668</v>
      </c>
      <c r="DH47">
        <v>1</v>
      </c>
      <c r="DI47" t="s">
        <v>668</v>
      </c>
      <c r="DK47" t="str">
        <f t="shared" si="39"/>
        <v>Housing shortage, Voter referendum</v>
      </c>
      <c r="DL47" t="s">
        <v>668</v>
      </c>
      <c r="DN47">
        <v>0</v>
      </c>
      <c r="DQ47">
        <v>0</v>
      </c>
      <c r="DT47">
        <v>1</v>
      </c>
      <c r="DU47" t="s">
        <v>688</v>
      </c>
      <c r="DW47" t="str">
        <f t="shared" si="28"/>
        <v>Statute</v>
      </c>
      <c r="DX47" t="s">
        <v>688</v>
      </c>
      <c r="DZ47" t="str">
        <f t="shared" si="40"/>
        <v>Excess of certified rate (rollback rate), Tax rate</v>
      </c>
      <c r="EA47" t="s">
        <v>688</v>
      </c>
      <c r="EC47">
        <v>1</v>
      </c>
      <c r="ED47" t="s">
        <v>670</v>
      </c>
      <c r="EF47">
        <v>0</v>
      </c>
      <c r="ER47">
        <v>0</v>
      </c>
      <c r="FD47">
        <v>1</v>
      </c>
      <c r="FE47" t="s">
        <v>689</v>
      </c>
      <c r="FG47" t="str">
        <f t="shared" si="41"/>
        <v>State constitution, Statute</v>
      </c>
      <c r="FH47" t="s">
        <v>690</v>
      </c>
      <c r="FJ47" t="str">
        <f t="shared" si="29"/>
        <v>School districts, Local governments</v>
      </c>
      <c r="FK47" t="s">
        <v>673</v>
      </c>
      <c r="FM47">
        <v>1</v>
      </c>
      <c r="FN47" t="s">
        <v>674</v>
      </c>
      <c r="FP47">
        <v>1</v>
      </c>
      <c r="FQ47" t="s">
        <v>675</v>
      </c>
      <c r="FS47" t="str">
        <f t="shared" si="42"/>
        <v>State constitution, Statute</v>
      </c>
      <c r="FT47" t="s">
        <v>676</v>
      </c>
      <c r="FV47" t="str">
        <f t="shared" si="43"/>
        <v>Residential, Non-residential</v>
      </c>
      <c r="FW47" t="s">
        <v>677</v>
      </c>
      <c r="FY47">
        <v>1</v>
      </c>
      <c r="FZ47" t="s">
        <v>678</v>
      </c>
      <c r="GA47" t="s">
        <v>679</v>
      </c>
      <c r="GB47">
        <v>0</v>
      </c>
      <c r="GK47">
        <v>1</v>
      </c>
      <c r="GL47" t="s">
        <v>698</v>
      </c>
      <c r="GN47" t="str">
        <f>("Inclusive school curriculum, Participation in sports for transgender athletes, Interference with parental rights as determined by state related to health or mental health")</f>
        <v>Inclusive school curriculum, Participation in sports for transgender athletes, Interference with parental rights as determined by state related to health or mental health</v>
      </c>
      <c r="GO47" t="s">
        <v>698</v>
      </c>
      <c r="GQ47">
        <v>0</v>
      </c>
      <c r="GT47">
        <v>1</v>
      </c>
      <c r="GU47" t="s">
        <v>692</v>
      </c>
      <c r="GW47" t="str">
        <f>("Allowing objections to budget reductions for local law enforcement, Requiring state government approval of budget reductions")</f>
        <v>Allowing objections to budget reductions for local law enforcement, Requiring state government approval of budget reductions</v>
      </c>
      <c r="GX47" t="s">
        <v>692</v>
      </c>
      <c r="GZ47" t="str">
        <f>("Budget decreases")</f>
        <v>Budget decreases</v>
      </c>
      <c r="HA47" t="s">
        <v>692</v>
      </c>
      <c r="HC47">
        <v>0</v>
      </c>
      <c r="HF47">
        <v>0</v>
      </c>
      <c r="HI47">
        <v>1</v>
      </c>
      <c r="HJ47" t="s">
        <v>699</v>
      </c>
      <c r="HL47">
        <v>1</v>
      </c>
      <c r="HM47" t="s">
        <v>699</v>
      </c>
      <c r="HO47" t="s">
        <v>700</v>
      </c>
      <c r="HP47" t="s">
        <v>699</v>
      </c>
      <c r="HR47">
        <v>0</v>
      </c>
      <c r="IA47" t="str">
        <f>("Public schools")</f>
        <v>Public schools</v>
      </c>
      <c r="IB47" t="s">
        <v>701</v>
      </c>
      <c r="ID47" t="str">
        <f>("Elementary school, Middle school, High school , College")</f>
        <v>Elementary school, Middle school, High school , College</v>
      </c>
      <c r="IE47" t="s">
        <v>701</v>
      </c>
      <c r="IG47">
        <v>0</v>
      </c>
    </row>
    <row r="48" spans="1:241">
      <c r="A48" t="s">
        <v>228</v>
      </c>
      <c r="B48" s="1">
        <v>43678</v>
      </c>
      <c r="C48" s="1">
        <v>44377</v>
      </c>
      <c r="D48" t="str">
        <f>("Firearms, Paid Leave, Rent Control, TEL: Full Disclosure Requirements, TEL: Property Tax Rate Limit, TEL: Property Tax Assessment Limit")</f>
        <v>Firearms, Paid Leave, Rent Control, TEL: Full Disclosure Requirements, TEL: Property Tax Rate Limit, TEL: Property Tax Assessment Limit</v>
      </c>
      <c r="E48" t="s">
        <v>702</v>
      </c>
      <c r="G48">
        <v>0</v>
      </c>
      <c r="V48">
        <v>0</v>
      </c>
      <c r="Y48">
        <v>1</v>
      </c>
      <c r="Z48" t="s">
        <v>703</v>
      </c>
      <c r="AB48" t="str">
        <f>("Possession, Purchase, Carrying, Transfer, Registration requirements, Sale, Licensing, Ownership, Transportation")</f>
        <v>Possession, Purchase, Carrying, Transfer, Registration requirements, Sale, Licensing, Ownership, Transportation</v>
      </c>
      <c r="AC48" t="s">
        <v>703</v>
      </c>
      <c r="AE48">
        <v>0</v>
      </c>
      <c r="AK48">
        <v>1</v>
      </c>
      <c r="AL48" t="s">
        <v>703</v>
      </c>
      <c r="AN48">
        <v>1</v>
      </c>
      <c r="AO48" t="s">
        <v>703</v>
      </c>
      <c r="AQ48" t="str">
        <f>("Civil liability")</f>
        <v>Civil liability</v>
      </c>
      <c r="AR48" t="s">
        <v>703</v>
      </c>
      <c r="AT48" t="str">
        <f>("Anyone impacted")</f>
        <v>Anyone impacted</v>
      </c>
      <c r="AU48" t="s">
        <v>703</v>
      </c>
      <c r="AW48">
        <v>1</v>
      </c>
      <c r="AX48" t="s">
        <v>704</v>
      </c>
      <c r="AY48" t="s">
        <v>705</v>
      </c>
      <c r="AZ48">
        <v>0</v>
      </c>
      <c r="BL48">
        <v>0</v>
      </c>
      <c r="BO48">
        <v>0</v>
      </c>
      <c r="CG48">
        <v>0</v>
      </c>
      <c r="CJ48">
        <v>1</v>
      </c>
      <c r="CK48" t="s">
        <v>706</v>
      </c>
      <c r="CL48" t="s">
        <v>707</v>
      </c>
      <c r="CM48" t="str">
        <f>("Paid sick leave, Family medical leave")</f>
        <v>Paid sick leave, Family medical leave</v>
      </c>
      <c r="CN48" t="s">
        <v>708</v>
      </c>
      <c r="CP48">
        <v>1</v>
      </c>
      <c r="CQ48" t="s">
        <v>709</v>
      </c>
      <c r="CS48" t="str">
        <f t="shared" si="36"/>
        <v>Public employees</v>
      </c>
      <c r="CU48" t="s">
        <v>710</v>
      </c>
      <c r="CV48" t="str">
        <f t="shared" si="37"/>
        <v>Paid sick leave, Family medical leave</v>
      </c>
      <c r="CW48" t="s">
        <v>711</v>
      </c>
      <c r="CY48">
        <v>0</v>
      </c>
      <c r="DB48">
        <v>1</v>
      </c>
      <c r="DC48" t="s">
        <v>712</v>
      </c>
      <c r="DE48" t="str">
        <f t="shared" si="38"/>
        <v>Statute</v>
      </c>
      <c r="DF48" t="s">
        <v>712</v>
      </c>
      <c r="DH48">
        <v>1</v>
      </c>
      <c r="DI48" t="s">
        <v>712</v>
      </c>
      <c r="DK48" t="str">
        <f>("Voluntary agreement with local government")</f>
        <v>Voluntary agreement with local government</v>
      </c>
      <c r="DL48" t="s">
        <v>712</v>
      </c>
      <c r="DN48">
        <v>0</v>
      </c>
      <c r="DQ48">
        <v>0</v>
      </c>
      <c r="DT48">
        <v>1</v>
      </c>
      <c r="DU48" t="s">
        <v>713</v>
      </c>
      <c r="DW48" t="str">
        <f t="shared" si="28"/>
        <v>Statute</v>
      </c>
      <c r="DX48" t="s">
        <v>713</v>
      </c>
      <c r="DZ48" t="str">
        <f>("Excess of certified rate (rollback rate), Tax rate, Increase in tax levy over the prior year")</f>
        <v>Excess of certified rate (rollback rate), Tax rate, Increase in tax levy over the prior year</v>
      </c>
      <c r="EA48" t="s">
        <v>714</v>
      </c>
      <c r="EC48">
        <v>1</v>
      </c>
      <c r="ED48" t="s">
        <v>715</v>
      </c>
      <c r="EF48">
        <v>0</v>
      </c>
      <c r="ER48">
        <v>0</v>
      </c>
      <c r="FD48">
        <v>1</v>
      </c>
      <c r="FE48" t="s">
        <v>716</v>
      </c>
      <c r="FG48" t="str">
        <f>("State constitution")</f>
        <v>State constitution</v>
      </c>
      <c r="FH48" t="s">
        <v>717</v>
      </c>
      <c r="FJ48" t="str">
        <f>("School districts")</f>
        <v>School districts</v>
      </c>
      <c r="FK48" t="s">
        <v>717</v>
      </c>
      <c r="FM48">
        <v>1</v>
      </c>
      <c r="FN48" t="s">
        <v>718</v>
      </c>
      <c r="FO48" t="s">
        <v>719</v>
      </c>
      <c r="FP48">
        <v>1</v>
      </c>
      <c r="FQ48" t="s">
        <v>720</v>
      </c>
      <c r="FS48" t="str">
        <f t="shared" si="42"/>
        <v>State constitution, Statute</v>
      </c>
      <c r="FT48" t="s">
        <v>720</v>
      </c>
      <c r="FV48" t="str">
        <f t="shared" si="43"/>
        <v>Residential, Non-residential</v>
      </c>
      <c r="FW48" t="s">
        <v>721</v>
      </c>
      <c r="FY48">
        <v>1</v>
      </c>
      <c r="FZ48" t="s">
        <v>722</v>
      </c>
      <c r="GB48">
        <v>0</v>
      </c>
      <c r="GE48" t="str">
        <f>("")</f>
        <v/>
      </c>
      <c r="GK48">
        <v>0</v>
      </c>
      <c r="GQ48">
        <v>0</v>
      </c>
      <c r="GT48">
        <v>0</v>
      </c>
      <c r="HF48">
        <v>0</v>
      </c>
      <c r="HI48">
        <v>0</v>
      </c>
      <c r="IG48">
        <v>0</v>
      </c>
    </row>
    <row r="49" spans="1:241">
      <c r="A49" t="s">
        <v>228</v>
      </c>
      <c r="B49" s="1">
        <v>44378</v>
      </c>
      <c r="C49" s="1">
        <v>44685</v>
      </c>
      <c r="D49" t="str">
        <f>("Firearms, Paid Leave, Rent Control, TEL: Full Disclosure Requirements, TEL: Property Tax Rate Limit, TEL: Property Tax Assessment Limit, Local Law Enforcement Budgets")</f>
        <v>Firearms, Paid Leave, Rent Control, TEL: Full Disclosure Requirements, TEL: Property Tax Rate Limit, TEL: Property Tax Assessment Limit, Local Law Enforcement Budgets</v>
      </c>
      <c r="E49" t="s">
        <v>723</v>
      </c>
      <c r="G49">
        <v>0</v>
      </c>
      <c r="V49">
        <v>0</v>
      </c>
      <c r="Y49">
        <v>1</v>
      </c>
      <c r="Z49" t="s">
        <v>703</v>
      </c>
      <c r="AB49" t="str">
        <f>("Possession, Purchase, Carrying, Transfer, Registration requirements, Sale, Licensing, Ownership, Transportation")</f>
        <v>Possession, Purchase, Carrying, Transfer, Registration requirements, Sale, Licensing, Ownership, Transportation</v>
      </c>
      <c r="AC49" t="s">
        <v>703</v>
      </c>
      <c r="AE49">
        <v>0</v>
      </c>
      <c r="AK49">
        <v>1</v>
      </c>
      <c r="AL49" t="s">
        <v>703</v>
      </c>
      <c r="AN49">
        <v>1</v>
      </c>
      <c r="AO49" t="s">
        <v>703</v>
      </c>
      <c r="AQ49" t="str">
        <f>("Civil liability")</f>
        <v>Civil liability</v>
      </c>
      <c r="AR49" t="s">
        <v>703</v>
      </c>
      <c r="AT49" t="str">
        <f>("Anyone impacted")</f>
        <v>Anyone impacted</v>
      </c>
      <c r="AU49" t="s">
        <v>703</v>
      </c>
      <c r="AW49">
        <v>1</v>
      </c>
      <c r="AX49" t="s">
        <v>704</v>
      </c>
      <c r="AY49" t="s">
        <v>705</v>
      </c>
      <c r="AZ49">
        <v>0</v>
      </c>
      <c r="BL49">
        <v>0</v>
      </c>
      <c r="BO49">
        <v>0</v>
      </c>
      <c r="CG49">
        <v>0</v>
      </c>
      <c r="CJ49">
        <v>1</v>
      </c>
      <c r="CK49" t="s">
        <v>706</v>
      </c>
      <c r="CL49" t="s">
        <v>707</v>
      </c>
      <c r="CM49" t="str">
        <f>("Paid sick leave, Family medical leave")</f>
        <v>Paid sick leave, Family medical leave</v>
      </c>
      <c r="CN49" t="s">
        <v>708</v>
      </c>
      <c r="CP49">
        <v>1</v>
      </c>
      <c r="CQ49" t="s">
        <v>709</v>
      </c>
      <c r="CS49" t="str">
        <f t="shared" si="36"/>
        <v>Public employees</v>
      </c>
      <c r="CU49" t="s">
        <v>710</v>
      </c>
      <c r="CV49" t="str">
        <f t="shared" si="37"/>
        <v>Paid sick leave, Family medical leave</v>
      </c>
      <c r="CW49" t="s">
        <v>711</v>
      </c>
      <c r="CY49">
        <v>0</v>
      </c>
      <c r="DB49">
        <v>1</v>
      </c>
      <c r="DC49" t="s">
        <v>712</v>
      </c>
      <c r="DE49" t="str">
        <f t="shared" si="38"/>
        <v>Statute</v>
      </c>
      <c r="DF49" t="s">
        <v>712</v>
      </c>
      <c r="DH49">
        <v>1</v>
      </c>
      <c r="DI49" t="s">
        <v>712</v>
      </c>
      <c r="DK49" t="str">
        <f>("Voluntary agreement with local government")</f>
        <v>Voluntary agreement with local government</v>
      </c>
      <c r="DL49" t="s">
        <v>712</v>
      </c>
      <c r="DN49">
        <v>0</v>
      </c>
      <c r="DQ49">
        <v>0</v>
      </c>
      <c r="DT49">
        <v>1</v>
      </c>
      <c r="DU49" t="s">
        <v>713</v>
      </c>
      <c r="DW49" t="str">
        <f t="shared" si="28"/>
        <v>Statute</v>
      </c>
      <c r="DX49" t="s">
        <v>713</v>
      </c>
      <c r="DZ49" t="str">
        <f>("Excess of certified rate (rollback rate), Tax rate, Increase in tax levy over the prior year")</f>
        <v>Excess of certified rate (rollback rate), Tax rate, Increase in tax levy over the prior year</v>
      </c>
      <c r="EA49" t="s">
        <v>714</v>
      </c>
      <c r="EC49">
        <v>1</v>
      </c>
      <c r="ED49" t="s">
        <v>715</v>
      </c>
      <c r="EF49">
        <v>0</v>
      </c>
      <c r="ER49">
        <v>0</v>
      </c>
      <c r="FD49">
        <v>1</v>
      </c>
      <c r="FE49" t="s">
        <v>716</v>
      </c>
      <c r="FG49" t="str">
        <f>("State constitution")</f>
        <v>State constitution</v>
      </c>
      <c r="FH49" t="s">
        <v>717</v>
      </c>
      <c r="FJ49" t="str">
        <f>("School districts")</f>
        <v>School districts</v>
      </c>
      <c r="FK49" t="s">
        <v>717</v>
      </c>
      <c r="FM49">
        <v>1</v>
      </c>
      <c r="FN49" t="s">
        <v>718</v>
      </c>
      <c r="FO49" t="s">
        <v>719</v>
      </c>
      <c r="FP49">
        <v>1</v>
      </c>
      <c r="FQ49" t="s">
        <v>720</v>
      </c>
      <c r="FS49" t="str">
        <f t="shared" si="42"/>
        <v>State constitution, Statute</v>
      </c>
      <c r="FT49" t="s">
        <v>720</v>
      </c>
      <c r="FV49" t="str">
        <f t="shared" si="43"/>
        <v>Residential, Non-residential</v>
      </c>
      <c r="FW49" t="s">
        <v>721</v>
      </c>
      <c r="FY49">
        <v>1</v>
      </c>
      <c r="FZ49" t="s">
        <v>722</v>
      </c>
      <c r="GB49">
        <v>0</v>
      </c>
      <c r="GE49" t="str">
        <f>("")</f>
        <v/>
      </c>
      <c r="GK49">
        <v>0</v>
      </c>
      <c r="GQ49">
        <v>0</v>
      </c>
      <c r="GT49">
        <v>1</v>
      </c>
      <c r="GU49" t="s">
        <v>724</v>
      </c>
      <c r="GW49" t="str">
        <f>("State law expressly preempts")</f>
        <v>State law expressly preempts</v>
      </c>
      <c r="GX49" t="s">
        <v>724</v>
      </c>
      <c r="GZ49" t="str">
        <f>("Decreases greater than a set percentage ")</f>
        <v xml:space="preserve">Decreases greater than a set percentage </v>
      </c>
      <c r="HA49" t="s">
        <v>724</v>
      </c>
      <c r="HC49">
        <v>1</v>
      </c>
      <c r="HD49" t="s">
        <v>724</v>
      </c>
      <c r="HF49">
        <v>0</v>
      </c>
      <c r="HI49">
        <v>0</v>
      </c>
      <c r="IG49">
        <v>0</v>
      </c>
    </row>
    <row r="50" spans="1:241">
      <c r="A50" t="s">
        <v>228</v>
      </c>
      <c r="B50" s="1">
        <v>44686</v>
      </c>
      <c r="C50" s="1">
        <v>44742</v>
      </c>
      <c r="D50" t="str">
        <f>("Firearms, Paid Leave, Rent Control, TEL: Full Disclosure Requirements, TEL: Property Tax Rate Limit, TEL: Property Tax Assessment Limit, Local Law Enforcement Budgets")</f>
        <v>Firearms, Paid Leave, Rent Control, TEL: Full Disclosure Requirements, TEL: Property Tax Rate Limit, TEL: Property Tax Assessment Limit, Local Law Enforcement Budgets</v>
      </c>
      <c r="E50" t="s">
        <v>725</v>
      </c>
      <c r="G50">
        <v>0</v>
      </c>
      <c r="V50">
        <v>0</v>
      </c>
      <c r="Y50">
        <v>1</v>
      </c>
      <c r="Z50" t="s">
        <v>703</v>
      </c>
      <c r="AB50" t="str">
        <f>("Possession, Purchase, Carrying, Transfer, Registration requirements, Sale, Licensing, Ownership, Transportation")</f>
        <v>Possession, Purchase, Carrying, Transfer, Registration requirements, Sale, Licensing, Ownership, Transportation</v>
      </c>
      <c r="AC50" t="s">
        <v>703</v>
      </c>
      <c r="AE50">
        <v>0</v>
      </c>
      <c r="AK50">
        <v>1</v>
      </c>
      <c r="AL50" t="s">
        <v>703</v>
      </c>
      <c r="AN50">
        <v>1</v>
      </c>
      <c r="AO50" t="s">
        <v>703</v>
      </c>
      <c r="AQ50" t="str">
        <f>("Civil liability")</f>
        <v>Civil liability</v>
      </c>
      <c r="AR50" t="s">
        <v>703</v>
      </c>
      <c r="AT50" t="str">
        <f>("Anyone impacted")</f>
        <v>Anyone impacted</v>
      </c>
      <c r="AU50" t="s">
        <v>703</v>
      </c>
      <c r="AW50">
        <v>1</v>
      </c>
      <c r="AX50" t="s">
        <v>704</v>
      </c>
      <c r="AY50" t="s">
        <v>705</v>
      </c>
      <c r="AZ50">
        <v>0</v>
      </c>
      <c r="BL50">
        <v>0</v>
      </c>
      <c r="BO50">
        <v>0</v>
      </c>
      <c r="CG50">
        <v>0</v>
      </c>
      <c r="CJ50">
        <v>1</v>
      </c>
      <c r="CK50" t="s">
        <v>706</v>
      </c>
      <c r="CL50" t="s">
        <v>707</v>
      </c>
      <c r="CM50" t="str">
        <f>("Paid sick leave, Family medical leave")</f>
        <v>Paid sick leave, Family medical leave</v>
      </c>
      <c r="CN50" t="s">
        <v>708</v>
      </c>
      <c r="CP50">
        <v>1</v>
      </c>
      <c r="CQ50" t="s">
        <v>709</v>
      </c>
      <c r="CS50" t="str">
        <f t="shared" si="36"/>
        <v>Public employees</v>
      </c>
      <c r="CU50" t="s">
        <v>710</v>
      </c>
      <c r="CV50" t="str">
        <f t="shared" si="37"/>
        <v>Paid sick leave, Family medical leave</v>
      </c>
      <c r="CW50" t="s">
        <v>711</v>
      </c>
      <c r="CY50">
        <v>0</v>
      </c>
      <c r="DB50">
        <v>1</v>
      </c>
      <c r="DC50" t="s">
        <v>712</v>
      </c>
      <c r="DE50" t="str">
        <f t="shared" si="38"/>
        <v>Statute</v>
      </c>
      <c r="DF50" t="s">
        <v>712</v>
      </c>
      <c r="DH50">
        <v>1</v>
      </c>
      <c r="DI50" t="s">
        <v>712</v>
      </c>
      <c r="DK50" t="str">
        <f>("Voluntary agreement with local government")</f>
        <v>Voluntary agreement with local government</v>
      </c>
      <c r="DL50" t="s">
        <v>712</v>
      </c>
      <c r="DN50">
        <v>0</v>
      </c>
      <c r="DQ50">
        <v>0</v>
      </c>
      <c r="DT50">
        <v>1</v>
      </c>
      <c r="DU50" t="s">
        <v>713</v>
      </c>
      <c r="DW50" t="str">
        <f t="shared" si="28"/>
        <v>Statute</v>
      </c>
      <c r="DX50" t="s">
        <v>713</v>
      </c>
      <c r="DZ50" t="str">
        <f>("Excess of certified rate (rollback rate), Tax rate, Increase in tax levy over the prior year")</f>
        <v>Excess of certified rate (rollback rate), Tax rate, Increase in tax levy over the prior year</v>
      </c>
      <c r="EA50" t="s">
        <v>714</v>
      </c>
      <c r="EC50">
        <v>1</v>
      </c>
      <c r="ED50" t="s">
        <v>715</v>
      </c>
      <c r="EF50">
        <v>0</v>
      </c>
      <c r="ER50">
        <v>0</v>
      </c>
      <c r="FD50">
        <v>1</v>
      </c>
      <c r="FE50" t="s">
        <v>716</v>
      </c>
      <c r="FG50" t="str">
        <f>("State constitution")</f>
        <v>State constitution</v>
      </c>
      <c r="FH50" t="s">
        <v>717</v>
      </c>
      <c r="FJ50" t="str">
        <f>("School districts")</f>
        <v>School districts</v>
      </c>
      <c r="FK50" t="s">
        <v>717</v>
      </c>
      <c r="FM50">
        <v>1</v>
      </c>
      <c r="FN50" t="s">
        <v>718</v>
      </c>
      <c r="FO50" t="s">
        <v>719</v>
      </c>
      <c r="FP50">
        <v>1</v>
      </c>
      <c r="FQ50" t="s">
        <v>720</v>
      </c>
      <c r="FS50" t="str">
        <f t="shared" si="42"/>
        <v>State constitution, Statute</v>
      </c>
      <c r="FT50" t="s">
        <v>720</v>
      </c>
      <c r="FV50" t="str">
        <f t="shared" si="43"/>
        <v>Residential, Non-residential</v>
      </c>
      <c r="FW50" t="s">
        <v>721</v>
      </c>
      <c r="FY50">
        <v>1</v>
      </c>
      <c r="FZ50" t="s">
        <v>722</v>
      </c>
      <c r="GB50">
        <v>0</v>
      </c>
      <c r="GE50" t="str">
        <f>("")</f>
        <v/>
      </c>
      <c r="GK50">
        <v>0</v>
      </c>
      <c r="GQ50">
        <v>0</v>
      </c>
      <c r="GT50">
        <v>1</v>
      </c>
      <c r="GU50" t="s">
        <v>724</v>
      </c>
      <c r="GW50" t="str">
        <f>("State law expressly preempts")</f>
        <v>State law expressly preempts</v>
      </c>
      <c r="GX50" t="s">
        <v>724</v>
      </c>
      <c r="GZ50" t="str">
        <f>("Decreases greater than a set percentage ")</f>
        <v xml:space="preserve">Decreases greater than a set percentage </v>
      </c>
      <c r="HA50" t="s">
        <v>724</v>
      </c>
      <c r="HC50">
        <v>1</v>
      </c>
      <c r="HD50" t="s">
        <v>726</v>
      </c>
      <c r="HF50">
        <v>0</v>
      </c>
      <c r="HI50">
        <v>0</v>
      </c>
      <c r="IG50">
        <v>0</v>
      </c>
    </row>
    <row r="51" spans="1:241">
      <c r="A51" t="s">
        <v>228</v>
      </c>
      <c r="B51" s="1">
        <v>44743</v>
      </c>
      <c r="C51" s="1">
        <v>44866</v>
      </c>
      <c r="D51" t="s">
        <v>727</v>
      </c>
      <c r="E51" t="s">
        <v>728</v>
      </c>
      <c r="G51">
        <v>0</v>
      </c>
      <c r="V51">
        <v>0</v>
      </c>
      <c r="Y51">
        <v>1</v>
      </c>
      <c r="Z51" t="s">
        <v>703</v>
      </c>
      <c r="AB51" t="str">
        <f>("Possession, Purchase, Carrying, Transfer, Registration requirements, Sale, Licensing, Ownership, Transportation")</f>
        <v>Possession, Purchase, Carrying, Transfer, Registration requirements, Sale, Licensing, Ownership, Transportation</v>
      </c>
      <c r="AC51" t="s">
        <v>703</v>
      </c>
      <c r="AE51">
        <v>0</v>
      </c>
      <c r="AK51">
        <v>1</v>
      </c>
      <c r="AL51" t="s">
        <v>703</v>
      </c>
      <c r="AN51">
        <v>1</v>
      </c>
      <c r="AO51" t="s">
        <v>703</v>
      </c>
      <c r="AQ51" t="str">
        <f>("Civil liability")</f>
        <v>Civil liability</v>
      </c>
      <c r="AR51" t="s">
        <v>703</v>
      </c>
      <c r="AT51" t="str">
        <f>("Anyone impacted")</f>
        <v>Anyone impacted</v>
      </c>
      <c r="AU51" t="s">
        <v>703</v>
      </c>
      <c r="AW51">
        <v>1</v>
      </c>
      <c r="AX51" t="s">
        <v>704</v>
      </c>
      <c r="AY51" t="s">
        <v>705</v>
      </c>
      <c r="AZ51">
        <v>0</v>
      </c>
      <c r="BL51">
        <v>0</v>
      </c>
      <c r="BO51">
        <v>0</v>
      </c>
      <c r="CG51">
        <v>0</v>
      </c>
      <c r="CJ51">
        <v>1</v>
      </c>
      <c r="CK51" t="s">
        <v>706</v>
      </c>
      <c r="CL51" t="s">
        <v>707</v>
      </c>
      <c r="CM51" t="str">
        <f>("Paid sick leave, Family medical leave")</f>
        <v>Paid sick leave, Family medical leave</v>
      </c>
      <c r="CN51" t="s">
        <v>708</v>
      </c>
      <c r="CP51">
        <v>1</v>
      </c>
      <c r="CQ51" t="s">
        <v>709</v>
      </c>
      <c r="CS51" t="str">
        <f t="shared" si="36"/>
        <v>Public employees</v>
      </c>
      <c r="CU51" t="s">
        <v>710</v>
      </c>
      <c r="CV51" t="str">
        <f t="shared" si="37"/>
        <v>Paid sick leave, Family medical leave</v>
      </c>
      <c r="CW51" t="s">
        <v>711</v>
      </c>
      <c r="CY51">
        <v>0</v>
      </c>
      <c r="DB51">
        <v>1</v>
      </c>
      <c r="DC51" t="s">
        <v>712</v>
      </c>
      <c r="DE51" t="str">
        <f t="shared" si="38"/>
        <v>Statute</v>
      </c>
      <c r="DF51" t="s">
        <v>712</v>
      </c>
      <c r="DH51">
        <v>1</v>
      </c>
      <c r="DI51" t="s">
        <v>712</v>
      </c>
      <c r="DK51" t="str">
        <f>("Voluntary agreement with local government")</f>
        <v>Voluntary agreement with local government</v>
      </c>
      <c r="DL51" t="s">
        <v>712</v>
      </c>
      <c r="DN51">
        <v>0</v>
      </c>
      <c r="DQ51">
        <v>0</v>
      </c>
      <c r="DT51">
        <v>1</v>
      </c>
      <c r="DU51" t="s">
        <v>713</v>
      </c>
      <c r="DW51" t="str">
        <f t="shared" si="28"/>
        <v>Statute</v>
      </c>
      <c r="DX51" t="s">
        <v>713</v>
      </c>
      <c r="DZ51" t="str">
        <f>("Excess of certified rate (rollback rate), Tax rate, Increase in tax levy over the prior year")</f>
        <v>Excess of certified rate (rollback rate), Tax rate, Increase in tax levy over the prior year</v>
      </c>
      <c r="EA51" t="s">
        <v>714</v>
      </c>
      <c r="EC51">
        <v>1</v>
      </c>
      <c r="ED51" t="s">
        <v>715</v>
      </c>
      <c r="EF51">
        <v>0</v>
      </c>
      <c r="ER51">
        <v>0</v>
      </c>
      <c r="FD51">
        <v>1</v>
      </c>
      <c r="FE51" t="s">
        <v>716</v>
      </c>
      <c r="FG51" t="str">
        <f>("State constitution")</f>
        <v>State constitution</v>
      </c>
      <c r="FH51" t="s">
        <v>717</v>
      </c>
      <c r="FJ51" t="str">
        <f>("School districts")</f>
        <v>School districts</v>
      </c>
      <c r="FK51" t="s">
        <v>717</v>
      </c>
      <c r="FM51">
        <v>1</v>
      </c>
      <c r="FN51" t="s">
        <v>718</v>
      </c>
      <c r="FO51" t="s">
        <v>719</v>
      </c>
      <c r="FP51">
        <v>1</v>
      </c>
      <c r="FQ51" t="s">
        <v>720</v>
      </c>
      <c r="FS51" t="str">
        <f t="shared" si="42"/>
        <v>State constitution, Statute</v>
      </c>
      <c r="FT51" t="s">
        <v>720</v>
      </c>
      <c r="FV51" t="str">
        <f t="shared" si="43"/>
        <v>Residential, Non-residential</v>
      </c>
      <c r="FW51" t="s">
        <v>721</v>
      </c>
      <c r="FY51">
        <v>1</v>
      </c>
      <c r="FZ51" t="s">
        <v>722</v>
      </c>
      <c r="GB51">
        <v>0</v>
      </c>
      <c r="GE51" t="str">
        <f>("")</f>
        <v/>
      </c>
      <c r="GK51">
        <v>1</v>
      </c>
      <c r="GL51" t="s">
        <v>729</v>
      </c>
      <c r="GM51" t="s">
        <v>730</v>
      </c>
      <c r="GN51" t="str">
        <f>("Participation in sports for transgender athletes")</f>
        <v>Participation in sports for transgender athletes</v>
      </c>
      <c r="GO51" t="s">
        <v>731</v>
      </c>
      <c r="GQ51">
        <v>0</v>
      </c>
      <c r="GT51">
        <v>1</v>
      </c>
      <c r="GU51" t="s">
        <v>724</v>
      </c>
      <c r="GW51" t="str">
        <f>("State law expressly preempts")</f>
        <v>State law expressly preempts</v>
      </c>
      <c r="GX51" t="s">
        <v>724</v>
      </c>
      <c r="GZ51" t="str">
        <f>("Decreases greater than a set percentage ")</f>
        <v xml:space="preserve">Decreases greater than a set percentage </v>
      </c>
      <c r="HA51" t="s">
        <v>724</v>
      </c>
      <c r="HC51">
        <v>1</v>
      </c>
      <c r="HD51" t="s">
        <v>726</v>
      </c>
      <c r="HF51">
        <v>0</v>
      </c>
      <c r="HI51">
        <v>1</v>
      </c>
      <c r="HJ51" t="s">
        <v>732</v>
      </c>
      <c r="HK51" t="s">
        <v>733</v>
      </c>
      <c r="HL51">
        <v>1</v>
      </c>
      <c r="HM51" t="s">
        <v>734</v>
      </c>
      <c r="HO51" t="s">
        <v>735</v>
      </c>
      <c r="HP51" t="s">
        <v>736</v>
      </c>
      <c r="HR51">
        <v>1</v>
      </c>
      <c r="HS51" t="s">
        <v>734</v>
      </c>
      <c r="HU51" t="str">
        <f>("Not specified")</f>
        <v>Not specified</v>
      </c>
      <c r="HX51" t="str">
        <f>("Professional sanctions")</f>
        <v>Professional sanctions</v>
      </c>
      <c r="HY51" t="s">
        <v>734</v>
      </c>
      <c r="IA51" t="str">
        <f>("Not specified")</f>
        <v>Not specified</v>
      </c>
      <c r="ID51" t="str">
        <f>("School district")</f>
        <v>School district</v>
      </c>
      <c r="IG51">
        <v>0</v>
      </c>
    </row>
    <row r="52" spans="1:241">
      <c r="A52" t="s">
        <v>229</v>
      </c>
      <c r="B52" s="1">
        <v>43678</v>
      </c>
      <c r="C52" s="1">
        <v>44866</v>
      </c>
      <c r="D52" t="str">
        <f>("No preemption in these domains")</f>
        <v>No preemption in these domains</v>
      </c>
    </row>
    <row r="53" spans="1:241">
      <c r="A53" t="s">
        <v>230</v>
      </c>
      <c r="B53" s="1">
        <v>43678</v>
      </c>
      <c r="C53" s="1">
        <v>44012</v>
      </c>
      <c r="D53" t="str">
        <f>("Firearms, Rent Control, TEL: Property Tax Rate Limit, TEL: Property Tax Levy Limit")</f>
        <v>Firearms, Rent Control, TEL: Property Tax Rate Limit, TEL: Property Tax Levy Limit</v>
      </c>
      <c r="E53" t="s">
        <v>737</v>
      </c>
      <c r="G53">
        <v>0</v>
      </c>
      <c r="V53">
        <v>0</v>
      </c>
      <c r="Y53">
        <v>1</v>
      </c>
      <c r="Z53" t="s">
        <v>738</v>
      </c>
      <c r="AB53" t="str">
        <f t="shared" ref="AB53:AB60" si="44">("Possession, Carrying, Transfer, Sale, Concealed carry, Ammunition, Ownership, Transportation, The state preempts all firearm regulation")</f>
        <v>Possession, Carrying, Transfer, Sale, Concealed carry, Ammunition, Ownership, Transportation, The state preempts all firearm regulation</v>
      </c>
      <c r="AC53" t="s">
        <v>739</v>
      </c>
      <c r="AE53">
        <v>0</v>
      </c>
      <c r="AK53">
        <v>1</v>
      </c>
      <c r="AL53" t="s">
        <v>740</v>
      </c>
      <c r="AM53" t="s">
        <v>741</v>
      </c>
      <c r="AN53">
        <v>0</v>
      </c>
      <c r="AQ53" t="str">
        <f t="shared" ref="AQ53:AQ60" si="45">("Civil liability")</f>
        <v>Civil liability</v>
      </c>
      <c r="AR53" t="s">
        <v>740</v>
      </c>
      <c r="AT53" t="str">
        <f t="shared" ref="AT53:AT60" si="46">("Law does not specify")</f>
        <v>Law does not specify</v>
      </c>
      <c r="AW53">
        <v>0</v>
      </c>
      <c r="AZ53">
        <v>0</v>
      </c>
      <c r="BL53">
        <v>0</v>
      </c>
      <c r="BO53">
        <v>0</v>
      </c>
      <c r="CG53">
        <v>0</v>
      </c>
      <c r="CJ53">
        <v>0</v>
      </c>
      <c r="CY53">
        <v>0</v>
      </c>
      <c r="DB53">
        <v>1</v>
      </c>
      <c r="DC53" t="s">
        <v>742</v>
      </c>
      <c r="DE53" t="str">
        <f t="shared" ref="DE53:DE97" si="47">("Statute")</f>
        <v>Statute</v>
      </c>
      <c r="DF53" t="s">
        <v>742</v>
      </c>
      <c r="DH53">
        <v>0</v>
      </c>
      <c r="DN53">
        <v>0</v>
      </c>
      <c r="DQ53">
        <v>0</v>
      </c>
      <c r="DT53">
        <v>0</v>
      </c>
      <c r="EF53">
        <v>0</v>
      </c>
      <c r="ER53">
        <v>0</v>
      </c>
      <c r="FD53">
        <v>1</v>
      </c>
      <c r="FE53" t="s">
        <v>743</v>
      </c>
      <c r="FG53" t="str">
        <f t="shared" ref="FG53:FG60" si="48">("State constitution, Statute")</f>
        <v>State constitution, Statute</v>
      </c>
      <c r="FH53" t="s">
        <v>743</v>
      </c>
      <c r="FJ53" t="str">
        <f t="shared" ref="FJ53:FJ60" si="49">("School districts, Local governments")</f>
        <v>School districts, Local governments</v>
      </c>
      <c r="FK53" t="s">
        <v>744</v>
      </c>
      <c r="FM53">
        <v>1</v>
      </c>
      <c r="FN53" t="s">
        <v>745</v>
      </c>
      <c r="FP53">
        <v>0</v>
      </c>
      <c r="GB53">
        <v>1</v>
      </c>
      <c r="GC53" t="s">
        <v>746</v>
      </c>
      <c r="GE53" t="str">
        <f t="shared" ref="GE53:GE72" si="50">("Statute")</f>
        <v>Statute</v>
      </c>
      <c r="GF53" t="s">
        <v>746</v>
      </c>
      <c r="GH53">
        <v>1</v>
      </c>
      <c r="GI53" t="s">
        <v>747</v>
      </c>
      <c r="GK53">
        <v>0</v>
      </c>
      <c r="GQ53">
        <v>0</v>
      </c>
      <c r="GT53">
        <v>0</v>
      </c>
      <c r="HF53">
        <v>0</v>
      </c>
      <c r="HI53">
        <v>0</v>
      </c>
      <c r="IG53">
        <v>0</v>
      </c>
    </row>
    <row r="54" spans="1:241">
      <c r="A54" t="s">
        <v>230</v>
      </c>
      <c r="B54" s="1">
        <v>44013</v>
      </c>
      <c r="C54" s="1">
        <v>44059</v>
      </c>
      <c r="D54" t="str">
        <f>("Firearms, Rent Control, TEL: Property Tax Rate Limit, TEL: Property Tax Levy Limit, Transgender Rights")</f>
        <v>Firearms, Rent Control, TEL: Property Tax Rate Limit, TEL: Property Tax Levy Limit, Transgender Rights</v>
      </c>
      <c r="E54" t="s">
        <v>748</v>
      </c>
      <c r="G54">
        <v>0</v>
      </c>
      <c r="V54">
        <v>0</v>
      </c>
      <c r="Y54">
        <v>1</v>
      </c>
      <c r="Z54" t="s">
        <v>738</v>
      </c>
      <c r="AB54" t="str">
        <f t="shared" si="44"/>
        <v>Possession, Carrying, Transfer, Sale, Concealed carry, Ammunition, Ownership, Transportation, The state preempts all firearm regulation</v>
      </c>
      <c r="AC54" t="s">
        <v>739</v>
      </c>
      <c r="AE54">
        <v>0</v>
      </c>
      <c r="AK54">
        <v>1</v>
      </c>
      <c r="AL54" t="s">
        <v>740</v>
      </c>
      <c r="AM54" t="s">
        <v>741</v>
      </c>
      <c r="AN54">
        <v>0</v>
      </c>
      <c r="AQ54" t="str">
        <f t="shared" si="45"/>
        <v>Civil liability</v>
      </c>
      <c r="AR54" t="s">
        <v>740</v>
      </c>
      <c r="AT54" t="str">
        <f t="shared" si="46"/>
        <v>Law does not specify</v>
      </c>
      <c r="AW54">
        <v>0</v>
      </c>
      <c r="AZ54">
        <v>0</v>
      </c>
      <c r="BL54">
        <v>0</v>
      </c>
      <c r="BO54">
        <v>0</v>
      </c>
      <c r="CG54">
        <v>0</v>
      </c>
      <c r="CJ54">
        <v>0</v>
      </c>
      <c r="CY54">
        <v>0</v>
      </c>
      <c r="DB54">
        <v>1</v>
      </c>
      <c r="DC54" t="s">
        <v>742</v>
      </c>
      <c r="DE54" t="str">
        <f t="shared" si="47"/>
        <v>Statute</v>
      </c>
      <c r="DF54" t="s">
        <v>742</v>
      </c>
      <c r="DH54">
        <v>0</v>
      </c>
      <c r="DN54">
        <v>0</v>
      </c>
      <c r="DQ54">
        <v>0</v>
      </c>
      <c r="DT54">
        <v>0</v>
      </c>
      <c r="EF54">
        <v>0</v>
      </c>
      <c r="ER54">
        <v>0</v>
      </c>
      <c r="FD54">
        <v>1</v>
      </c>
      <c r="FE54" t="s">
        <v>743</v>
      </c>
      <c r="FG54" t="str">
        <f t="shared" si="48"/>
        <v>State constitution, Statute</v>
      </c>
      <c r="FH54" t="s">
        <v>743</v>
      </c>
      <c r="FJ54" t="str">
        <f t="shared" si="49"/>
        <v>School districts, Local governments</v>
      </c>
      <c r="FK54" t="s">
        <v>749</v>
      </c>
      <c r="FM54">
        <v>1</v>
      </c>
      <c r="FN54" t="s">
        <v>745</v>
      </c>
      <c r="FP54">
        <v>0</v>
      </c>
      <c r="GB54">
        <v>1</v>
      </c>
      <c r="GC54" t="s">
        <v>746</v>
      </c>
      <c r="GE54" t="str">
        <f t="shared" si="50"/>
        <v>Statute</v>
      </c>
      <c r="GF54" t="s">
        <v>746</v>
      </c>
      <c r="GH54">
        <v>1</v>
      </c>
      <c r="GI54" t="s">
        <v>747</v>
      </c>
      <c r="GK54">
        <v>1</v>
      </c>
      <c r="GL54" t="s">
        <v>750</v>
      </c>
      <c r="GN54" t="str">
        <f t="shared" ref="GN54:GN60" si="51">("Participation in sports for transgender athletes")</f>
        <v>Participation in sports for transgender athletes</v>
      </c>
      <c r="GO54" t="s">
        <v>750</v>
      </c>
      <c r="GQ54">
        <v>0</v>
      </c>
      <c r="GT54">
        <v>0</v>
      </c>
      <c r="HF54">
        <v>0</v>
      </c>
      <c r="HI54">
        <v>0</v>
      </c>
      <c r="IG54">
        <v>0</v>
      </c>
    </row>
    <row r="55" spans="1:241">
      <c r="A55" t="s">
        <v>230</v>
      </c>
      <c r="B55" s="1">
        <v>44060</v>
      </c>
      <c r="C55" s="1">
        <v>44196</v>
      </c>
      <c r="D55" t="str">
        <f>("Firearms, Rent Control, TEL: Property Tax Rate Limit, TEL: Property Tax Levy Limit, Transgender Rights")</f>
        <v>Firearms, Rent Control, TEL: Property Tax Rate Limit, TEL: Property Tax Levy Limit, Transgender Rights</v>
      </c>
      <c r="E55" t="s">
        <v>748</v>
      </c>
      <c r="G55">
        <v>0</v>
      </c>
      <c r="V55">
        <v>0</v>
      </c>
      <c r="Y55">
        <v>1</v>
      </c>
      <c r="Z55" t="s">
        <v>738</v>
      </c>
      <c r="AB55" t="str">
        <f t="shared" si="44"/>
        <v>Possession, Carrying, Transfer, Sale, Concealed carry, Ammunition, Ownership, Transportation, The state preempts all firearm regulation</v>
      </c>
      <c r="AC55" t="s">
        <v>739</v>
      </c>
      <c r="AE55">
        <v>0</v>
      </c>
      <c r="AK55">
        <v>1</v>
      </c>
      <c r="AL55" t="s">
        <v>740</v>
      </c>
      <c r="AM55" t="s">
        <v>741</v>
      </c>
      <c r="AN55">
        <v>0</v>
      </c>
      <c r="AQ55" t="str">
        <f t="shared" si="45"/>
        <v>Civil liability</v>
      </c>
      <c r="AR55" t="s">
        <v>740</v>
      </c>
      <c r="AT55" t="str">
        <f t="shared" si="46"/>
        <v>Law does not specify</v>
      </c>
      <c r="AW55">
        <v>0</v>
      </c>
      <c r="AZ55">
        <v>0</v>
      </c>
      <c r="BL55">
        <v>0</v>
      </c>
      <c r="BO55">
        <v>0</v>
      </c>
      <c r="CG55">
        <v>0</v>
      </c>
      <c r="CJ55">
        <v>0</v>
      </c>
      <c r="CY55">
        <v>0</v>
      </c>
      <c r="DB55">
        <v>1</v>
      </c>
      <c r="DC55" t="s">
        <v>742</v>
      </c>
      <c r="DE55" t="str">
        <f t="shared" si="47"/>
        <v>Statute</v>
      </c>
      <c r="DF55" t="s">
        <v>742</v>
      </c>
      <c r="DH55">
        <v>0</v>
      </c>
      <c r="DN55">
        <v>0</v>
      </c>
      <c r="DQ55">
        <v>0</v>
      </c>
      <c r="DT55">
        <v>0</v>
      </c>
      <c r="EF55">
        <v>0</v>
      </c>
      <c r="ER55">
        <v>0</v>
      </c>
      <c r="FD55">
        <v>1</v>
      </c>
      <c r="FE55" t="s">
        <v>743</v>
      </c>
      <c r="FG55" t="str">
        <f t="shared" si="48"/>
        <v>State constitution, Statute</v>
      </c>
      <c r="FH55" t="s">
        <v>743</v>
      </c>
      <c r="FJ55" t="str">
        <f t="shared" si="49"/>
        <v>School districts, Local governments</v>
      </c>
      <c r="FK55" t="s">
        <v>749</v>
      </c>
      <c r="FM55">
        <v>1</v>
      </c>
      <c r="FN55" t="s">
        <v>745</v>
      </c>
      <c r="FP55">
        <v>0</v>
      </c>
      <c r="GB55">
        <v>1</v>
      </c>
      <c r="GC55" t="s">
        <v>746</v>
      </c>
      <c r="GE55" t="str">
        <f t="shared" si="50"/>
        <v>Statute</v>
      </c>
      <c r="GF55" t="s">
        <v>746</v>
      </c>
      <c r="GH55">
        <v>1</v>
      </c>
      <c r="GI55" t="s">
        <v>747</v>
      </c>
      <c r="GK55">
        <v>1</v>
      </c>
      <c r="GL55" t="s">
        <v>751</v>
      </c>
      <c r="GM55" t="s">
        <v>752</v>
      </c>
      <c r="GN55" t="str">
        <f t="shared" si="51"/>
        <v>Participation in sports for transgender athletes</v>
      </c>
      <c r="GO55" t="s">
        <v>750</v>
      </c>
      <c r="GQ55">
        <v>0</v>
      </c>
      <c r="GT55">
        <v>0</v>
      </c>
      <c r="HF55">
        <v>0</v>
      </c>
      <c r="HI55">
        <v>0</v>
      </c>
      <c r="IG55">
        <v>0</v>
      </c>
    </row>
    <row r="56" spans="1:241">
      <c r="A56" t="s">
        <v>230</v>
      </c>
      <c r="B56" s="1">
        <v>44197</v>
      </c>
      <c r="C56" s="1">
        <v>44313</v>
      </c>
      <c r="D56" t="str">
        <f>("Firearms, Rent Control, TEL: Property Tax Rate Limit, TEL: Property Tax Levy Limit, Transgender Rights")</f>
        <v>Firearms, Rent Control, TEL: Property Tax Rate Limit, TEL: Property Tax Levy Limit, Transgender Rights</v>
      </c>
      <c r="E56" t="s">
        <v>753</v>
      </c>
      <c r="G56">
        <v>0</v>
      </c>
      <c r="V56">
        <v>0</v>
      </c>
      <c r="Y56">
        <v>1</v>
      </c>
      <c r="Z56" t="s">
        <v>738</v>
      </c>
      <c r="AB56" t="str">
        <f t="shared" si="44"/>
        <v>Possession, Carrying, Transfer, Sale, Concealed carry, Ammunition, Ownership, Transportation, The state preempts all firearm regulation</v>
      </c>
      <c r="AC56" t="s">
        <v>739</v>
      </c>
      <c r="AE56">
        <v>0</v>
      </c>
      <c r="AK56">
        <v>1</v>
      </c>
      <c r="AL56" t="s">
        <v>740</v>
      </c>
      <c r="AM56" t="s">
        <v>741</v>
      </c>
      <c r="AN56">
        <v>0</v>
      </c>
      <c r="AQ56" t="str">
        <f t="shared" si="45"/>
        <v>Civil liability</v>
      </c>
      <c r="AR56" t="s">
        <v>740</v>
      </c>
      <c r="AT56" t="str">
        <f t="shared" si="46"/>
        <v>Law does not specify</v>
      </c>
      <c r="AW56">
        <v>0</v>
      </c>
      <c r="AZ56">
        <v>0</v>
      </c>
      <c r="BL56">
        <v>0</v>
      </c>
      <c r="BO56">
        <v>0</v>
      </c>
      <c r="CG56">
        <v>0</v>
      </c>
      <c r="CJ56">
        <v>0</v>
      </c>
      <c r="CY56">
        <v>0</v>
      </c>
      <c r="DB56">
        <v>1</v>
      </c>
      <c r="DC56" t="s">
        <v>742</v>
      </c>
      <c r="DE56" t="str">
        <f t="shared" si="47"/>
        <v>Statute</v>
      </c>
      <c r="DF56" t="s">
        <v>742</v>
      </c>
      <c r="DH56">
        <v>0</v>
      </c>
      <c r="DN56">
        <v>0</v>
      </c>
      <c r="DQ56">
        <v>0</v>
      </c>
      <c r="DT56">
        <v>0</v>
      </c>
      <c r="EF56">
        <v>0</v>
      </c>
      <c r="ER56">
        <v>0</v>
      </c>
      <c r="FD56">
        <v>1</v>
      </c>
      <c r="FE56" t="s">
        <v>743</v>
      </c>
      <c r="FG56" t="str">
        <f t="shared" si="48"/>
        <v>State constitution, Statute</v>
      </c>
      <c r="FH56" t="s">
        <v>743</v>
      </c>
      <c r="FJ56" t="str">
        <f t="shared" si="49"/>
        <v>School districts, Local governments</v>
      </c>
      <c r="FK56" t="s">
        <v>749</v>
      </c>
      <c r="FM56">
        <v>1</v>
      </c>
      <c r="FN56" t="s">
        <v>745</v>
      </c>
      <c r="FP56">
        <v>0</v>
      </c>
      <c r="GB56">
        <v>1</v>
      </c>
      <c r="GC56" t="s">
        <v>746</v>
      </c>
      <c r="GE56" t="str">
        <f t="shared" si="50"/>
        <v>Statute</v>
      </c>
      <c r="GF56" t="s">
        <v>746</v>
      </c>
      <c r="GH56">
        <v>1</v>
      </c>
      <c r="GI56" t="s">
        <v>747</v>
      </c>
      <c r="GK56">
        <v>1</v>
      </c>
      <c r="GL56" t="s">
        <v>754</v>
      </c>
      <c r="GM56" t="s">
        <v>752</v>
      </c>
      <c r="GN56" t="str">
        <f t="shared" si="51"/>
        <v>Participation in sports for transgender athletes</v>
      </c>
      <c r="GO56" t="s">
        <v>754</v>
      </c>
      <c r="GQ56">
        <v>0</v>
      </c>
      <c r="GT56">
        <v>0</v>
      </c>
      <c r="HF56">
        <v>0</v>
      </c>
      <c r="HI56">
        <v>0</v>
      </c>
      <c r="IG56">
        <v>0</v>
      </c>
    </row>
    <row r="57" spans="1:241">
      <c r="A57" t="s">
        <v>230</v>
      </c>
      <c r="B57" s="1">
        <v>44314</v>
      </c>
      <c r="C57" s="1">
        <v>44561</v>
      </c>
      <c r="D57" t="str">
        <f>("Firearms, Rent Control, TEL: Property Tax Rate Limit, TEL: Property Tax Levy Limit, Transgender Rights, Race and Racism in School Curriculum")</f>
        <v>Firearms, Rent Control, TEL: Property Tax Rate Limit, TEL: Property Tax Levy Limit, Transgender Rights, Race and Racism in School Curriculum</v>
      </c>
      <c r="E57" t="s">
        <v>755</v>
      </c>
      <c r="G57">
        <v>0</v>
      </c>
      <c r="V57">
        <v>0</v>
      </c>
      <c r="Y57">
        <v>1</v>
      </c>
      <c r="Z57" t="s">
        <v>738</v>
      </c>
      <c r="AB57" t="str">
        <f t="shared" si="44"/>
        <v>Possession, Carrying, Transfer, Sale, Concealed carry, Ammunition, Ownership, Transportation, The state preempts all firearm regulation</v>
      </c>
      <c r="AC57" t="s">
        <v>739</v>
      </c>
      <c r="AE57">
        <v>0</v>
      </c>
      <c r="AK57">
        <v>1</v>
      </c>
      <c r="AL57" t="s">
        <v>740</v>
      </c>
      <c r="AM57" t="s">
        <v>741</v>
      </c>
      <c r="AN57">
        <v>0</v>
      </c>
      <c r="AQ57" t="str">
        <f t="shared" si="45"/>
        <v>Civil liability</v>
      </c>
      <c r="AR57" t="s">
        <v>740</v>
      </c>
      <c r="AT57" t="str">
        <f t="shared" si="46"/>
        <v>Law does not specify</v>
      </c>
      <c r="AW57">
        <v>0</v>
      </c>
      <c r="AZ57">
        <v>0</v>
      </c>
      <c r="BL57">
        <v>0</v>
      </c>
      <c r="BO57">
        <v>0</v>
      </c>
      <c r="CG57">
        <v>0</v>
      </c>
      <c r="CJ57">
        <v>0</v>
      </c>
      <c r="CY57">
        <v>0</v>
      </c>
      <c r="DB57">
        <v>1</v>
      </c>
      <c r="DC57" t="s">
        <v>742</v>
      </c>
      <c r="DE57" t="str">
        <f t="shared" si="47"/>
        <v>Statute</v>
      </c>
      <c r="DF57" t="s">
        <v>742</v>
      </c>
      <c r="DH57">
        <v>0</v>
      </c>
      <c r="DN57">
        <v>0</v>
      </c>
      <c r="DQ57">
        <v>0</v>
      </c>
      <c r="DT57">
        <v>0</v>
      </c>
      <c r="EF57">
        <v>0</v>
      </c>
      <c r="ER57">
        <v>0</v>
      </c>
      <c r="FD57">
        <v>1</v>
      </c>
      <c r="FE57" t="s">
        <v>743</v>
      </c>
      <c r="FG57" t="str">
        <f t="shared" si="48"/>
        <v>State constitution, Statute</v>
      </c>
      <c r="FH57" t="s">
        <v>743</v>
      </c>
      <c r="FJ57" t="str">
        <f t="shared" si="49"/>
        <v>School districts, Local governments</v>
      </c>
      <c r="FK57" t="s">
        <v>749</v>
      </c>
      <c r="FM57">
        <v>1</v>
      </c>
      <c r="FN57" t="s">
        <v>745</v>
      </c>
      <c r="FP57">
        <v>0</v>
      </c>
      <c r="GB57">
        <v>1</v>
      </c>
      <c r="GC57" t="s">
        <v>746</v>
      </c>
      <c r="GE57" t="str">
        <f t="shared" si="50"/>
        <v>Statute</v>
      </c>
      <c r="GF57" t="s">
        <v>746</v>
      </c>
      <c r="GH57">
        <v>1</v>
      </c>
      <c r="GI57" t="s">
        <v>747</v>
      </c>
      <c r="GK57">
        <v>1</v>
      </c>
      <c r="GL57" t="s">
        <v>754</v>
      </c>
      <c r="GM57" t="s">
        <v>752</v>
      </c>
      <c r="GN57" t="str">
        <f t="shared" si="51"/>
        <v>Participation in sports for transgender athletes</v>
      </c>
      <c r="GO57" t="s">
        <v>754</v>
      </c>
      <c r="GQ57">
        <v>0</v>
      </c>
      <c r="GT57">
        <v>0</v>
      </c>
      <c r="HF57">
        <v>0</v>
      </c>
      <c r="HI57">
        <v>1</v>
      </c>
      <c r="HJ57" t="s">
        <v>756</v>
      </c>
      <c r="HL57">
        <v>1</v>
      </c>
      <c r="HM57" t="s">
        <v>756</v>
      </c>
      <c r="HO57" t="s">
        <v>757</v>
      </c>
      <c r="HP57" t="s">
        <v>756</v>
      </c>
      <c r="HR57">
        <v>0</v>
      </c>
      <c r="IA57" t="str">
        <f>("Public schools, Charter schools")</f>
        <v>Public schools, Charter schools</v>
      </c>
      <c r="IB57" t="s">
        <v>756</v>
      </c>
      <c r="ID57" t="str">
        <f>("College")</f>
        <v>College</v>
      </c>
      <c r="IE57" t="s">
        <v>756</v>
      </c>
      <c r="IG57">
        <v>0</v>
      </c>
    </row>
    <row r="58" spans="1:241">
      <c r="A58" t="s">
        <v>230</v>
      </c>
      <c r="B58" s="1">
        <v>44562</v>
      </c>
      <c r="C58" s="1">
        <v>44640</v>
      </c>
      <c r="D58" t="str">
        <f>("Firearms, Rent Control, TEL: Property Tax Rate Limit, TEL: Property Tax Levy Limit, Transgender Rights, Race and Racism in School Curriculum")</f>
        <v>Firearms, Rent Control, TEL: Property Tax Rate Limit, TEL: Property Tax Levy Limit, Transgender Rights, Race and Racism in School Curriculum</v>
      </c>
      <c r="E58" t="s">
        <v>758</v>
      </c>
      <c r="G58">
        <v>0</v>
      </c>
      <c r="V58">
        <v>0</v>
      </c>
      <c r="Y58">
        <v>1</v>
      </c>
      <c r="Z58" t="s">
        <v>738</v>
      </c>
      <c r="AB58" t="str">
        <f t="shared" si="44"/>
        <v>Possession, Carrying, Transfer, Sale, Concealed carry, Ammunition, Ownership, Transportation, The state preempts all firearm regulation</v>
      </c>
      <c r="AC58" t="s">
        <v>739</v>
      </c>
      <c r="AE58">
        <v>0</v>
      </c>
      <c r="AK58">
        <v>1</v>
      </c>
      <c r="AL58" t="s">
        <v>740</v>
      </c>
      <c r="AM58" t="s">
        <v>741</v>
      </c>
      <c r="AN58">
        <v>0</v>
      </c>
      <c r="AQ58" t="str">
        <f t="shared" si="45"/>
        <v>Civil liability</v>
      </c>
      <c r="AR58" t="s">
        <v>740</v>
      </c>
      <c r="AT58" t="str">
        <f t="shared" si="46"/>
        <v>Law does not specify</v>
      </c>
      <c r="AW58">
        <v>0</v>
      </c>
      <c r="AZ58">
        <v>0</v>
      </c>
      <c r="BL58">
        <v>0</v>
      </c>
      <c r="BO58">
        <v>0</v>
      </c>
      <c r="CG58">
        <v>0</v>
      </c>
      <c r="CJ58">
        <v>0</v>
      </c>
      <c r="CY58">
        <v>0</v>
      </c>
      <c r="DB58">
        <v>1</v>
      </c>
      <c r="DC58" t="s">
        <v>742</v>
      </c>
      <c r="DE58" t="str">
        <f t="shared" si="47"/>
        <v>Statute</v>
      </c>
      <c r="DF58" t="s">
        <v>742</v>
      </c>
      <c r="DH58">
        <v>0</v>
      </c>
      <c r="DN58">
        <v>0</v>
      </c>
      <c r="DQ58">
        <v>0</v>
      </c>
      <c r="DT58">
        <v>0</v>
      </c>
      <c r="EF58">
        <v>0</v>
      </c>
      <c r="ER58">
        <v>0</v>
      </c>
      <c r="FD58">
        <v>1</v>
      </c>
      <c r="FE58" t="s">
        <v>743</v>
      </c>
      <c r="FG58" t="str">
        <f t="shared" si="48"/>
        <v>State constitution, Statute</v>
      </c>
      <c r="FH58" t="s">
        <v>743</v>
      </c>
      <c r="FJ58" t="str">
        <f t="shared" si="49"/>
        <v>School districts, Local governments</v>
      </c>
      <c r="FK58" t="s">
        <v>749</v>
      </c>
      <c r="FM58">
        <v>1</v>
      </c>
      <c r="FN58" t="s">
        <v>745</v>
      </c>
      <c r="FP58">
        <v>0</v>
      </c>
      <c r="GB58">
        <v>1</v>
      </c>
      <c r="GC58" t="s">
        <v>746</v>
      </c>
      <c r="GE58" t="str">
        <f t="shared" si="50"/>
        <v>Statute</v>
      </c>
      <c r="GF58" t="s">
        <v>746</v>
      </c>
      <c r="GH58">
        <v>1</v>
      </c>
      <c r="GI58" t="s">
        <v>759</v>
      </c>
      <c r="GK58">
        <v>1</v>
      </c>
      <c r="GL58" t="s">
        <v>754</v>
      </c>
      <c r="GM58" t="s">
        <v>752</v>
      </c>
      <c r="GN58" t="str">
        <f t="shared" si="51"/>
        <v>Participation in sports for transgender athletes</v>
      </c>
      <c r="GO58" t="s">
        <v>754</v>
      </c>
      <c r="GQ58">
        <v>0</v>
      </c>
      <c r="GT58">
        <v>0</v>
      </c>
      <c r="HF58">
        <v>0</v>
      </c>
      <c r="HI58">
        <v>1</v>
      </c>
      <c r="HJ58" t="s">
        <v>756</v>
      </c>
      <c r="HL58">
        <v>1</v>
      </c>
      <c r="HM58" t="s">
        <v>756</v>
      </c>
      <c r="HO58" t="s">
        <v>757</v>
      </c>
      <c r="HP58" t="s">
        <v>756</v>
      </c>
      <c r="HR58">
        <v>0</v>
      </c>
      <c r="IA58" t="str">
        <f>("Public schools, Charter schools")</f>
        <v>Public schools, Charter schools</v>
      </c>
      <c r="IB58" t="s">
        <v>756</v>
      </c>
      <c r="ID58" t="str">
        <f>("College")</f>
        <v>College</v>
      </c>
      <c r="IE58" t="s">
        <v>756</v>
      </c>
      <c r="IG58">
        <v>0</v>
      </c>
    </row>
    <row r="59" spans="1:241">
      <c r="A59" t="s">
        <v>230</v>
      </c>
      <c r="B59" s="1">
        <v>44641</v>
      </c>
      <c r="C59" s="1">
        <v>44648</v>
      </c>
      <c r="D59" t="str">
        <f>("Firearms, Rent Control, TEL: Property Tax Rate Limit, TEL: Property Tax Levy Limit, Transgender Rights, Race and Racism in School Curriculum")</f>
        <v>Firearms, Rent Control, TEL: Property Tax Rate Limit, TEL: Property Tax Levy Limit, Transgender Rights, Race and Racism in School Curriculum</v>
      </c>
      <c r="E59" t="s">
        <v>760</v>
      </c>
      <c r="G59">
        <v>0</v>
      </c>
      <c r="V59">
        <v>0</v>
      </c>
      <c r="Y59">
        <v>1</v>
      </c>
      <c r="Z59" t="s">
        <v>738</v>
      </c>
      <c r="AB59" t="str">
        <f t="shared" si="44"/>
        <v>Possession, Carrying, Transfer, Sale, Concealed carry, Ammunition, Ownership, Transportation, The state preempts all firearm regulation</v>
      </c>
      <c r="AC59" t="s">
        <v>739</v>
      </c>
      <c r="AE59">
        <v>0</v>
      </c>
      <c r="AK59">
        <v>1</v>
      </c>
      <c r="AL59" t="s">
        <v>740</v>
      </c>
      <c r="AM59" t="s">
        <v>741</v>
      </c>
      <c r="AN59">
        <v>0</v>
      </c>
      <c r="AQ59" t="str">
        <f t="shared" si="45"/>
        <v>Civil liability</v>
      </c>
      <c r="AR59" t="s">
        <v>740</v>
      </c>
      <c r="AT59" t="str">
        <f t="shared" si="46"/>
        <v>Law does not specify</v>
      </c>
      <c r="AW59">
        <v>0</v>
      </c>
      <c r="AZ59">
        <v>0</v>
      </c>
      <c r="BL59">
        <v>0</v>
      </c>
      <c r="BO59">
        <v>0</v>
      </c>
      <c r="CG59">
        <v>0</v>
      </c>
      <c r="CJ59">
        <v>0</v>
      </c>
      <c r="CY59">
        <v>0</v>
      </c>
      <c r="DB59">
        <v>1</v>
      </c>
      <c r="DC59" t="s">
        <v>742</v>
      </c>
      <c r="DE59" t="str">
        <f t="shared" si="47"/>
        <v>Statute</v>
      </c>
      <c r="DF59" t="s">
        <v>742</v>
      </c>
      <c r="DH59">
        <v>0</v>
      </c>
      <c r="DN59">
        <v>0</v>
      </c>
      <c r="DQ59">
        <v>0</v>
      </c>
      <c r="DT59">
        <v>0</v>
      </c>
      <c r="EF59">
        <v>0</v>
      </c>
      <c r="ER59">
        <v>0</v>
      </c>
      <c r="FD59">
        <v>1</v>
      </c>
      <c r="FE59" t="s">
        <v>743</v>
      </c>
      <c r="FG59" t="str">
        <f t="shared" si="48"/>
        <v>State constitution, Statute</v>
      </c>
      <c r="FH59" t="s">
        <v>743</v>
      </c>
      <c r="FJ59" t="str">
        <f t="shared" si="49"/>
        <v>School districts, Local governments</v>
      </c>
      <c r="FK59" t="s">
        <v>761</v>
      </c>
      <c r="FM59">
        <v>1</v>
      </c>
      <c r="FN59" t="s">
        <v>745</v>
      </c>
      <c r="FP59">
        <v>0</v>
      </c>
      <c r="GB59">
        <v>1</v>
      </c>
      <c r="GC59" t="s">
        <v>746</v>
      </c>
      <c r="GE59" t="str">
        <f t="shared" si="50"/>
        <v>Statute</v>
      </c>
      <c r="GF59" t="s">
        <v>746</v>
      </c>
      <c r="GH59">
        <v>1</v>
      </c>
      <c r="GI59" t="s">
        <v>759</v>
      </c>
      <c r="GK59">
        <v>1</v>
      </c>
      <c r="GL59" t="s">
        <v>754</v>
      </c>
      <c r="GM59" t="s">
        <v>752</v>
      </c>
      <c r="GN59" t="str">
        <f t="shared" si="51"/>
        <v>Participation in sports for transgender athletes</v>
      </c>
      <c r="GO59" t="s">
        <v>754</v>
      </c>
      <c r="GQ59">
        <v>0</v>
      </c>
      <c r="GT59">
        <v>0</v>
      </c>
      <c r="HF59">
        <v>0</v>
      </c>
      <c r="HI59">
        <v>1</v>
      </c>
      <c r="HJ59" t="s">
        <v>756</v>
      </c>
      <c r="HL59">
        <v>1</v>
      </c>
      <c r="HM59" t="s">
        <v>756</v>
      </c>
      <c r="HO59" t="s">
        <v>757</v>
      </c>
      <c r="HP59" t="s">
        <v>756</v>
      </c>
      <c r="HR59">
        <v>0</v>
      </c>
      <c r="IA59" t="str">
        <f>("Public schools, Charter schools")</f>
        <v>Public schools, Charter schools</v>
      </c>
      <c r="IB59" t="s">
        <v>756</v>
      </c>
      <c r="ID59" t="str">
        <f>("College")</f>
        <v>College</v>
      </c>
      <c r="IE59" t="s">
        <v>756</v>
      </c>
      <c r="IG59">
        <v>0</v>
      </c>
    </row>
    <row r="60" spans="1:241">
      <c r="A60" t="s">
        <v>230</v>
      </c>
      <c r="B60" s="1">
        <v>44649</v>
      </c>
      <c r="C60" s="1">
        <v>44866</v>
      </c>
      <c r="D60" t="str">
        <f>("Firearms, Rent Control, TEL: Property Tax Rate Limit, TEL: Property Tax Levy Limit, Transgender Rights, Race and Racism in School Curriculum")</f>
        <v>Firearms, Rent Control, TEL: Property Tax Rate Limit, TEL: Property Tax Levy Limit, Transgender Rights, Race and Racism in School Curriculum</v>
      </c>
      <c r="E60" t="s">
        <v>762</v>
      </c>
      <c r="G60">
        <v>0</v>
      </c>
      <c r="V60">
        <v>0</v>
      </c>
      <c r="Y60">
        <v>1</v>
      </c>
      <c r="Z60" t="s">
        <v>738</v>
      </c>
      <c r="AB60" t="str">
        <f t="shared" si="44"/>
        <v>Possession, Carrying, Transfer, Sale, Concealed carry, Ammunition, Ownership, Transportation, The state preempts all firearm regulation</v>
      </c>
      <c r="AC60" t="s">
        <v>739</v>
      </c>
      <c r="AE60">
        <v>0</v>
      </c>
      <c r="AK60">
        <v>1</v>
      </c>
      <c r="AL60" t="s">
        <v>740</v>
      </c>
      <c r="AM60" t="s">
        <v>741</v>
      </c>
      <c r="AN60">
        <v>0</v>
      </c>
      <c r="AQ60" t="str">
        <f t="shared" si="45"/>
        <v>Civil liability</v>
      </c>
      <c r="AR60" t="s">
        <v>740</v>
      </c>
      <c r="AT60" t="str">
        <f t="shared" si="46"/>
        <v>Law does not specify</v>
      </c>
      <c r="AW60">
        <v>0</v>
      </c>
      <c r="AZ60">
        <v>0</v>
      </c>
      <c r="BL60">
        <v>0</v>
      </c>
      <c r="BO60">
        <v>0</v>
      </c>
      <c r="CG60">
        <v>0</v>
      </c>
      <c r="CJ60">
        <v>0</v>
      </c>
      <c r="CY60">
        <v>0</v>
      </c>
      <c r="DB60">
        <v>1</v>
      </c>
      <c r="DC60" t="s">
        <v>742</v>
      </c>
      <c r="DE60" t="str">
        <f t="shared" si="47"/>
        <v>Statute</v>
      </c>
      <c r="DF60" t="s">
        <v>742</v>
      </c>
      <c r="DH60">
        <v>0</v>
      </c>
      <c r="DN60">
        <v>0</v>
      </c>
      <c r="DQ60">
        <v>0</v>
      </c>
      <c r="DT60">
        <v>0</v>
      </c>
      <c r="EF60">
        <v>0</v>
      </c>
      <c r="ER60">
        <v>0</v>
      </c>
      <c r="FD60">
        <v>1</v>
      </c>
      <c r="FE60" t="s">
        <v>743</v>
      </c>
      <c r="FG60" t="str">
        <f t="shared" si="48"/>
        <v>State constitution, Statute</v>
      </c>
      <c r="FH60" t="s">
        <v>743</v>
      </c>
      <c r="FJ60" t="str">
        <f t="shared" si="49"/>
        <v>School districts, Local governments</v>
      </c>
      <c r="FK60" t="s">
        <v>761</v>
      </c>
      <c r="FM60">
        <v>1</v>
      </c>
      <c r="FN60" t="s">
        <v>745</v>
      </c>
      <c r="FP60">
        <v>0</v>
      </c>
      <c r="GB60">
        <v>1</v>
      </c>
      <c r="GC60" t="s">
        <v>746</v>
      </c>
      <c r="GE60" t="str">
        <f t="shared" si="50"/>
        <v>Statute</v>
      </c>
      <c r="GF60" t="s">
        <v>746</v>
      </c>
      <c r="GH60">
        <v>1</v>
      </c>
      <c r="GI60" t="s">
        <v>759</v>
      </c>
      <c r="GK60">
        <v>1</v>
      </c>
      <c r="GL60" t="s">
        <v>754</v>
      </c>
      <c r="GM60" t="s">
        <v>752</v>
      </c>
      <c r="GN60" t="str">
        <f t="shared" si="51"/>
        <v>Participation in sports for transgender athletes</v>
      </c>
      <c r="GO60" t="s">
        <v>754</v>
      </c>
      <c r="GQ60">
        <v>0</v>
      </c>
      <c r="GT60">
        <v>0</v>
      </c>
      <c r="HF60">
        <v>0</v>
      </c>
      <c r="HI60">
        <v>1</v>
      </c>
      <c r="HJ60" t="s">
        <v>756</v>
      </c>
      <c r="HL60">
        <v>1</v>
      </c>
      <c r="HM60" t="s">
        <v>756</v>
      </c>
      <c r="HO60" t="s">
        <v>757</v>
      </c>
      <c r="HP60" t="s">
        <v>756</v>
      </c>
      <c r="HR60">
        <v>0</v>
      </c>
      <c r="IA60" t="str">
        <f>("Public schools, Charter schools")</f>
        <v>Public schools, Charter schools</v>
      </c>
      <c r="IB60" t="s">
        <v>756</v>
      </c>
      <c r="ID60" t="str">
        <f>("College")</f>
        <v>College</v>
      </c>
      <c r="IE60" t="s">
        <v>756</v>
      </c>
      <c r="IG60">
        <v>0</v>
      </c>
    </row>
    <row r="61" spans="1:241">
      <c r="A61" t="s">
        <v>231</v>
      </c>
      <c r="B61" s="1">
        <v>43678</v>
      </c>
      <c r="C61" s="1">
        <v>43902</v>
      </c>
      <c r="D61" t="str">
        <f>("Firearms, Rent Control, TEL: Full Disclosure Requirements, TEL: Property Tax Assessment Limit, TEL: Property Tax Levy Limit")</f>
        <v>Firearms, Rent Control, TEL: Full Disclosure Requirements, TEL: Property Tax Assessment Limit, TEL: Property Tax Levy Limit</v>
      </c>
      <c r="E61" t="s">
        <v>763</v>
      </c>
      <c r="G61">
        <v>0</v>
      </c>
      <c r="V61">
        <v>0</v>
      </c>
      <c r="Y61">
        <v>1</v>
      </c>
      <c r="Z61" t="s">
        <v>764</v>
      </c>
      <c r="AB61" t="str">
        <f t="shared" ref="AB61:AB67" si="52">("Possession, Registration requirements, Licensing, Ammunition, Ownership, Transportation, Assault weapons")</f>
        <v>Possession, Registration requirements, Licensing, Ammunition, Ownership, Transportation, Assault weapons</v>
      </c>
      <c r="AC61" t="s">
        <v>765</v>
      </c>
      <c r="AE61">
        <v>1</v>
      </c>
      <c r="AF61" t="s">
        <v>766</v>
      </c>
      <c r="AH61" t="str">
        <f t="shared" ref="AH61:AH72" si="53">("Handguns")</f>
        <v>Handguns</v>
      </c>
      <c r="AI61" t="s">
        <v>766</v>
      </c>
      <c r="AK61">
        <v>0</v>
      </c>
      <c r="AW61">
        <v>0</v>
      </c>
      <c r="AZ61">
        <v>0</v>
      </c>
      <c r="BL61">
        <v>0</v>
      </c>
      <c r="BO61">
        <v>0</v>
      </c>
      <c r="CG61">
        <v>0</v>
      </c>
      <c r="CJ61">
        <v>0</v>
      </c>
      <c r="CY61">
        <v>0</v>
      </c>
      <c r="DB61">
        <v>1</v>
      </c>
      <c r="DC61" t="s">
        <v>767</v>
      </c>
      <c r="DE61" t="str">
        <f t="shared" si="47"/>
        <v>Statute</v>
      </c>
      <c r="DF61" t="s">
        <v>767</v>
      </c>
      <c r="DH61">
        <v>0</v>
      </c>
      <c r="DN61">
        <v>0</v>
      </c>
      <c r="DQ61">
        <v>0</v>
      </c>
      <c r="DT61">
        <v>1</v>
      </c>
      <c r="DU61" t="s">
        <v>768</v>
      </c>
      <c r="DW61" t="str">
        <f t="shared" ref="DW61:DW67" si="54">("Statute")</f>
        <v>Statute</v>
      </c>
      <c r="DX61" t="s">
        <v>768</v>
      </c>
      <c r="DZ61" t="str">
        <f>("Increase in tax levy over the prior year")</f>
        <v>Increase in tax levy over the prior year</v>
      </c>
      <c r="EA61" t="s">
        <v>769</v>
      </c>
      <c r="EB61" t="s">
        <v>770</v>
      </c>
      <c r="EC61">
        <v>0</v>
      </c>
      <c r="EF61">
        <v>0</v>
      </c>
      <c r="ER61">
        <v>0</v>
      </c>
      <c r="FD61">
        <v>0</v>
      </c>
      <c r="FG61" t="str">
        <f>("")</f>
        <v/>
      </c>
      <c r="FJ61" t="str">
        <f>("")</f>
        <v/>
      </c>
      <c r="FP61">
        <v>1</v>
      </c>
      <c r="FQ61" t="s">
        <v>771</v>
      </c>
      <c r="FS61" t="str">
        <f t="shared" ref="FS61:FS67" si="55">("Statute")</f>
        <v>Statute</v>
      </c>
      <c r="FT61" t="s">
        <v>771</v>
      </c>
      <c r="FV61" t="str">
        <f t="shared" ref="FV61:FV67" si="56">("Types of properties not specified")</f>
        <v>Types of properties not specified</v>
      </c>
      <c r="FY61">
        <v>0</v>
      </c>
      <c r="GB61">
        <v>1</v>
      </c>
      <c r="GC61" t="s">
        <v>772</v>
      </c>
      <c r="GE61" t="str">
        <f t="shared" si="50"/>
        <v>Statute</v>
      </c>
      <c r="GF61" t="s">
        <v>772</v>
      </c>
      <c r="GH61">
        <v>1</v>
      </c>
      <c r="GI61" t="s">
        <v>773</v>
      </c>
      <c r="GK61">
        <v>0</v>
      </c>
      <c r="GQ61">
        <v>0</v>
      </c>
      <c r="GT61">
        <v>0</v>
      </c>
      <c r="HF61">
        <v>0</v>
      </c>
      <c r="HI61">
        <v>0</v>
      </c>
      <c r="IG61">
        <v>0</v>
      </c>
    </row>
    <row r="62" spans="1:241">
      <c r="A62" t="s">
        <v>231</v>
      </c>
      <c r="B62" s="1">
        <v>43903</v>
      </c>
      <c r="C62" s="1">
        <v>44413</v>
      </c>
      <c r="D62" t="str">
        <f t="shared" ref="D62:D67" si="57">("Firearms, Rent Control, TEL: Full Disclosure Requirements, TEL: Property Tax Rate Limit, TEL: Property Tax Assessment Limit, TEL: Property Tax Levy Limit")</f>
        <v>Firearms, Rent Control, TEL: Full Disclosure Requirements, TEL: Property Tax Rate Limit, TEL: Property Tax Assessment Limit, TEL: Property Tax Levy Limit</v>
      </c>
      <c r="E62" t="s">
        <v>774</v>
      </c>
      <c r="G62">
        <v>0</v>
      </c>
      <c r="V62">
        <v>0</v>
      </c>
      <c r="Y62">
        <v>1</v>
      </c>
      <c r="Z62" t="s">
        <v>764</v>
      </c>
      <c r="AB62" t="str">
        <f t="shared" si="52"/>
        <v>Possession, Registration requirements, Licensing, Ammunition, Ownership, Transportation, Assault weapons</v>
      </c>
      <c r="AC62" t="s">
        <v>765</v>
      </c>
      <c r="AD62" t="s">
        <v>775</v>
      </c>
      <c r="AE62">
        <v>1</v>
      </c>
      <c r="AF62" t="s">
        <v>766</v>
      </c>
      <c r="AH62" t="str">
        <f t="shared" si="53"/>
        <v>Handguns</v>
      </c>
      <c r="AI62" t="s">
        <v>766</v>
      </c>
      <c r="AK62">
        <v>0</v>
      </c>
      <c r="AW62">
        <v>1</v>
      </c>
      <c r="AX62" t="s">
        <v>776</v>
      </c>
      <c r="AY62" t="s">
        <v>777</v>
      </c>
      <c r="AZ62">
        <v>0</v>
      </c>
      <c r="BL62">
        <v>0</v>
      </c>
      <c r="BO62">
        <v>0</v>
      </c>
      <c r="CG62">
        <v>0</v>
      </c>
      <c r="CJ62">
        <v>0</v>
      </c>
      <c r="CY62">
        <v>0</v>
      </c>
      <c r="DB62">
        <v>1</v>
      </c>
      <c r="DC62" t="s">
        <v>767</v>
      </c>
      <c r="DE62" t="str">
        <f t="shared" si="47"/>
        <v>Statute</v>
      </c>
      <c r="DF62" t="s">
        <v>767</v>
      </c>
      <c r="DH62">
        <v>0</v>
      </c>
      <c r="DN62">
        <v>0</v>
      </c>
      <c r="DQ62">
        <v>0</v>
      </c>
      <c r="DT62">
        <v>1</v>
      </c>
      <c r="DU62" t="s">
        <v>768</v>
      </c>
      <c r="DW62" t="str">
        <f t="shared" si="54"/>
        <v>Statute</v>
      </c>
      <c r="DX62" t="s">
        <v>768</v>
      </c>
      <c r="DZ62" t="str">
        <f t="shared" ref="DZ62:DZ67" si="58">("Increase in tax levy over the prior year, Tax rate")</f>
        <v>Increase in tax levy over the prior year, Tax rate</v>
      </c>
      <c r="EA62" t="s">
        <v>769</v>
      </c>
      <c r="EB62" t="s">
        <v>770</v>
      </c>
      <c r="EC62">
        <v>0</v>
      </c>
      <c r="EF62">
        <v>0</v>
      </c>
      <c r="ER62">
        <v>0</v>
      </c>
      <c r="FD62">
        <v>1</v>
      </c>
      <c r="FE62" t="s">
        <v>778</v>
      </c>
      <c r="FG62" t="str">
        <f t="shared" ref="FG62:FG82" si="59">("Statute")</f>
        <v>Statute</v>
      </c>
      <c r="FH62" t="s">
        <v>779</v>
      </c>
      <c r="FJ62" t="str">
        <f t="shared" ref="FJ62:FJ67" si="60">("School districts, Local governments")</f>
        <v>School districts, Local governments</v>
      </c>
      <c r="FK62" t="s">
        <v>780</v>
      </c>
      <c r="FM62">
        <v>1</v>
      </c>
      <c r="FN62" t="s">
        <v>780</v>
      </c>
      <c r="FP62">
        <v>1</v>
      </c>
      <c r="FQ62" t="s">
        <v>771</v>
      </c>
      <c r="FS62" t="str">
        <f t="shared" si="55"/>
        <v>Statute</v>
      </c>
      <c r="FT62" t="s">
        <v>771</v>
      </c>
      <c r="FV62" t="str">
        <f t="shared" si="56"/>
        <v>Types of properties not specified</v>
      </c>
      <c r="FX62" t="s">
        <v>781</v>
      </c>
      <c r="FY62">
        <v>0</v>
      </c>
      <c r="GB62">
        <v>1</v>
      </c>
      <c r="GC62" t="s">
        <v>772</v>
      </c>
      <c r="GE62" t="str">
        <f t="shared" si="50"/>
        <v>Statute</v>
      </c>
      <c r="GF62" t="s">
        <v>772</v>
      </c>
      <c r="GH62">
        <v>1</v>
      </c>
      <c r="GI62" t="s">
        <v>773</v>
      </c>
      <c r="GK62">
        <v>0</v>
      </c>
      <c r="GQ62">
        <v>0</v>
      </c>
      <c r="GT62">
        <v>0</v>
      </c>
      <c r="HF62">
        <v>0</v>
      </c>
      <c r="HI62">
        <v>0</v>
      </c>
      <c r="IG62">
        <v>0</v>
      </c>
    </row>
    <row r="63" spans="1:241">
      <c r="A63" t="s">
        <v>231</v>
      </c>
      <c r="B63" s="1">
        <v>44414</v>
      </c>
      <c r="C63" s="1">
        <v>44427</v>
      </c>
      <c r="D63" t="str">
        <f t="shared" si="57"/>
        <v>Firearms, Rent Control, TEL: Full Disclosure Requirements, TEL: Property Tax Rate Limit, TEL: Property Tax Assessment Limit, TEL: Property Tax Levy Limit</v>
      </c>
      <c r="E63" t="s">
        <v>782</v>
      </c>
      <c r="G63">
        <v>0</v>
      </c>
      <c r="V63">
        <v>0</v>
      </c>
      <c r="Y63">
        <v>1</v>
      </c>
      <c r="Z63" t="s">
        <v>764</v>
      </c>
      <c r="AB63" t="str">
        <f t="shared" si="52"/>
        <v>Possession, Registration requirements, Licensing, Ammunition, Ownership, Transportation, Assault weapons</v>
      </c>
      <c r="AC63" t="s">
        <v>765</v>
      </c>
      <c r="AD63" t="s">
        <v>775</v>
      </c>
      <c r="AE63">
        <v>1</v>
      </c>
      <c r="AF63" t="s">
        <v>766</v>
      </c>
      <c r="AH63" t="str">
        <f t="shared" si="53"/>
        <v>Handguns</v>
      </c>
      <c r="AI63" t="s">
        <v>766</v>
      </c>
      <c r="AK63">
        <v>0</v>
      </c>
      <c r="AW63">
        <v>1</v>
      </c>
      <c r="AX63" t="s">
        <v>776</v>
      </c>
      <c r="AY63" t="s">
        <v>777</v>
      </c>
      <c r="AZ63">
        <v>0</v>
      </c>
      <c r="BL63">
        <v>0</v>
      </c>
      <c r="BO63">
        <v>0</v>
      </c>
      <c r="CG63">
        <v>0</v>
      </c>
      <c r="CJ63">
        <v>0</v>
      </c>
      <c r="CY63">
        <v>0</v>
      </c>
      <c r="DB63">
        <v>1</v>
      </c>
      <c r="DC63" t="s">
        <v>767</v>
      </c>
      <c r="DE63" t="str">
        <f t="shared" si="47"/>
        <v>Statute</v>
      </c>
      <c r="DF63" t="s">
        <v>767</v>
      </c>
      <c r="DH63">
        <v>0</v>
      </c>
      <c r="DN63">
        <v>0</v>
      </c>
      <c r="DQ63">
        <v>0</v>
      </c>
      <c r="DT63">
        <v>1</v>
      </c>
      <c r="DU63" t="s">
        <v>768</v>
      </c>
      <c r="DW63" t="str">
        <f t="shared" si="54"/>
        <v>Statute</v>
      </c>
      <c r="DX63" t="s">
        <v>768</v>
      </c>
      <c r="DZ63" t="str">
        <f t="shared" si="58"/>
        <v>Increase in tax levy over the prior year, Tax rate</v>
      </c>
      <c r="EA63" t="s">
        <v>769</v>
      </c>
      <c r="EB63" t="s">
        <v>770</v>
      </c>
      <c r="EC63">
        <v>0</v>
      </c>
      <c r="EF63">
        <v>0</v>
      </c>
      <c r="ER63">
        <v>0</v>
      </c>
      <c r="FD63">
        <v>1</v>
      </c>
      <c r="FE63" t="s">
        <v>778</v>
      </c>
      <c r="FG63" t="str">
        <f t="shared" si="59"/>
        <v>Statute</v>
      </c>
      <c r="FH63" t="s">
        <v>779</v>
      </c>
      <c r="FJ63" t="str">
        <f t="shared" si="60"/>
        <v>School districts, Local governments</v>
      </c>
      <c r="FK63" t="s">
        <v>780</v>
      </c>
      <c r="FM63">
        <v>1</v>
      </c>
      <c r="FN63" t="s">
        <v>780</v>
      </c>
      <c r="FP63">
        <v>1</v>
      </c>
      <c r="FQ63" t="s">
        <v>771</v>
      </c>
      <c r="FS63" t="str">
        <f t="shared" si="55"/>
        <v>Statute</v>
      </c>
      <c r="FT63" t="s">
        <v>771</v>
      </c>
      <c r="FV63" t="str">
        <f t="shared" si="56"/>
        <v>Types of properties not specified</v>
      </c>
      <c r="FX63" t="s">
        <v>781</v>
      </c>
      <c r="FY63">
        <v>0</v>
      </c>
      <c r="GB63">
        <v>1</v>
      </c>
      <c r="GC63" t="s">
        <v>772</v>
      </c>
      <c r="GE63" t="str">
        <f t="shared" si="50"/>
        <v>Statute</v>
      </c>
      <c r="GF63" t="s">
        <v>772</v>
      </c>
      <c r="GH63">
        <v>1</v>
      </c>
      <c r="GI63" t="s">
        <v>773</v>
      </c>
      <c r="GK63">
        <v>0</v>
      </c>
      <c r="GQ63">
        <v>0</v>
      </c>
      <c r="GT63">
        <v>0</v>
      </c>
      <c r="HF63">
        <v>0</v>
      </c>
      <c r="HI63">
        <v>0</v>
      </c>
      <c r="IG63">
        <v>0</v>
      </c>
    </row>
    <row r="64" spans="1:241">
      <c r="A64" t="s">
        <v>231</v>
      </c>
      <c r="B64" s="1">
        <v>44428</v>
      </c>
      <c r="C64" s="1">
        <v>44672</v>
      </c>
      <c r="D64" t="str">
        <f t="shared" si="57"/>
        <v>Firearms, Rent Control, TEL: Full Disclosure Requirements, TEL: Property Tax Rate Limit, TEL: Property Tax Assessment Limit, TEL: Property Tax Levy Limit</v>
      </c>
      <c r="E64" t="s">
        <v>782</v>
      </c>
      <c r="G64">
        <v>0</v>
      </c>
      <c r="V64">
        <v>0</v>
      </c>
      <c r="Y64">
        <v>1</v>
      </c>
      <c r="Z64" t="s">
        <v>764</v>
      </c>
      <c r="AB64" t="str">
        <f t="shared" si="52"/>
        <v>Possession, Registration requirements, Licensing, Ammunition, Ownership, Transportation, Assault weapons</v>
      </c>
      <c r="AC64" t="s">
        <v>765</v>
      </c>
      <c r="AD64" t="s">
        <v>775</v>
      </c>
      <c r="AE64">
        <v>1</v>
      </c>
      <c r="AF64" t="s">
        <v>766</v>
      </c>
      <c r="AH64" t="str">
        <f t="shared" si="53"/>
        <v>Handguns</v>
      </c>
      <c r="AI64" t="s">
        <v>766</v>
      </c>
      <c r="AK64">
        <v>0</v>
      </c>
      <c r="AW64">
        <v>1</v>
      </c>
      <c r="AX64" t="s">
        <v>776</v>
      </c>
      <c r="AY64" t="s">
        <v>777</v>
      </c>
      <c r="AZ64">
        <v>0</v>
      </c>
      <c r="BL64">
        <v>0</v>
      </c>
      <c r="BO64">
        <v>0</v>
      </c>
      <c r="CG64">
        <v>0</v>
      </c>
      <c r="CJ64">
        <v>0</v>
      </c>
      <c r="CY64">
        <v>0</v>
      </c>
      <c r="DB64">
        <v>1</v>
      </c>
      <c r="DC64" t="s">
        <v>767</v>
      </c>
      <c r="DE64" t="str">
        <f t="shared" si="47"/>
        <v>Statute</v>
      </c>
      <c r="DF64" t="s">
        <v>767</v>
      </c>
      <c r="DH64">
        <v>0</v>
      </c>
      <c r="DN64">
        <v>0</v>
      </c>
      <c r="DQ64">
        <v>0</v>
      </c>
      <c r="DT64">
        <v>1</v>
      </c>
      <c r="DU64" t="s">
        <v>768</v>
      </c>
      <c r="DW64" t="str">
        <f t="shared" si="54"/>
        <v>Statute</v>
      </c>
      <c r="DX64" t="s">
        <v>768</v>
      </c>
      <c r="DZ64" t="str">
        <f t="shared" si="58"/>
        <v>Increase in tax levy over the prior year, Tax rate</v>
      </c>
      <c r="EA64" t="s">
        <v>769</v>
      </c>
      <c r="EB64" t="s">
        <v>770</v>
      </c>
      <c r="EC64">
        <v>0</v>
      </c>
      <c r="EF64">
        <v>0</v>
      </c>
      <c r="ER64">
        <v>0</v>
      </c>
      <c r="FD64">
        <v>1</v>
      </c>
      <c r="FE64" t="s">
        <v>778</v>
      </c>
      <c r="FG64" t="str">
        <f t="shared" si="59"/>
        <v>Statute</v>
      </c>
      <c r="FH64" t="s">
        <v>779</v>
      </c>
      <c r="FJ64" t="str">
        <f t="shared" si="60"/>
        <v>School districts, Local governments</v>
      </c>
      <c r="FK64" t="s">
        <v>780</v>
      </c>
      <c r="FM64">
        <v>1</v>
      </c>
      <c r="FN64" t="s">
        <v>780</v>
      </c>
      <c r="FP64">
        <v>1</v>
      </c>
      <c r="FQ64" t="s">
        <v>771</v>
      </c>
      <c r="FS64" t="str">
        <f t="shared" si="55"/>
        <v>Statute</v>
      </c>
      <c r="FT64" t="s">
        <v>771</v>
      </c>
      <c r="FV64" t="str">
        <f t="shared" si="56"/>
        <v>Types of properties not specified</v>
      </c>
      <c r="FX64" t="s">
        <v>781</v>
      </c>
      <c r="FY64">
        <v>0</v>
      </c>
      <c r="GB64">
        <v>1</v>
      </c>
      <c r="GC64" t="s">
        <v>783</v>
      </c>
      <c r="GE64" t="str">
        <f t="shared" si="50"/>
        <v>Statute</v>
      </c>
      <c r="GF64" t="s">
        <v>783</v>
      </c>
      <c r="GH64">
        <v>1</v>
      </c>
      <c r="GI64" t="s">
        <v>773</v>
      </c>
      <c r="GK64">
        <v>0</v>
      </c>
      <c r="GQ64">
        <v>0</v>
      </c>
      <c r="GT64">
        <v>0</v>
      </c>
      <c r="HF64">
        <v>0</v>
      </c>
      <c r="HI64">
        <v>0</v>
      </c>
      <c r="IG64">
        <v>0</v>
      </c>
    </row>
    <row r="65" spans="1:241">
      <c r="A65" t="s">
        <v>231</v>
      </c>
      <c r="B65" s="1">
        <v>44673</v>
      </c>
      <c r="C65" s="1">
        <v>44693</v>
      </c>
      <c r="D65" t="str">
        <f t="shared" si="57"/>
        <v>Firearms, Rent Control, TEL: Full Disclosure Requirements, TEL: Property Tax Rate Limit, TEL: Property Tax Assessment Limit, TEL: Property Tax Levy Limit</v>
      </c>
      <c r="E65" t="s">
        <v>782</v>
      </c>
      <c r="G65">
        <v>0</v>
      </c>
      <c r="V65">
        <v>0</v>
      </c>
      <c r="Y65">
        <v>1</v>
      </c>
      <c r="Z65" t="s">
        <v>784</v>
      </c>
      <c r="AB65" t="str">
        <f t="shared" si="52"/>
        <v>Possession, Registration requirements, Licensing, Ammunition, Ownership, Transportation, Assault weapons</v>
      </c>
      <c r="AC65" t="s">
        <v>765</v>
      </c>
      <c r="AD65" t="s">
        <v>775</v>
      </c>
      <c r="AE65">
        <v>1</v>
      </c>
      <c r="AF65" t="s">
        <v>766</v>
      </c>
      <c r="AH65" t="str">
        <f t="shared" si="53"/>
        <v>Handguns</v>
      </c>
      <c r="AI65" t="s">
        <v>766</v>
      </c>
      <c r="AK65">
        <v>0</v>
      </c>
      <c r="AW65">
        <v>1</v>
      </c>
      <c r="AX65" t="s">
        <v>776</v>
      </c>
      <c r="AY65" t="s">
        <v>777</v>
      </c>
      <c r="AZ65">
        <v>0</v>
      </c>
      <c r="BL65">
        <v>0</v>
      </c>
      <c r="BO65">
        <v>0</v>
      </c>
      <c r="CG65">
        <v>0</v>
      </c>
      <c r="CJ65">
        <v>0</v>
      </c>
      <c r="CY65">
        <v>0</v>
      </c>
      <c r="DB65">
        <v>1</v>
      </c>
      <c r="DC65" t="s">
        <v>767</v>
      </c>
      <c r="DE65" t="str">
        <f t="shared" si="47"/>
        <v>Statute</v>
      </c>
      <c r="DF65" t="s">
        <v>767</v>
      </c>
      <c r="DH65">
        <v>0</v>
      </c>
      <c r="DN65">
        <v>0</v>
      </c>
      <c r="DQ65">
        <v>0</v>
      </c>
      <c r="DT65">
        <v>1</v>
      </c>
      <c r="DU65" t="s">
        <v>768</v>
      </c>
      <c r="DW65" t="str">
        <f t="shared" si="54"/>
        <v>Statute</v>
      </c>
      <c r="DX65" t="s">
        <v>768</v>
      </c>
      <c r="DZ65" t="str">
        <f t="shared" si="58"/>
        <v>Increase in tax levy over the prior year, Tax rate</v>
      </c>
      <c r="EA65" t="s">
        <v>769</v>
      </c>
      <c r="EB65" t="s">
        <v>770</v>
      </c>
      <c r="EC65">
        <v>0</v>
      </c>
      <c r="EF65">
        <v>0</v>
      </c>
      <c r="ER65">
        <v>0</v>
      </c>
      <c r="FD65">
        <v>1</v>
      </c>
      <c r="FE65" t="s">
        <v>778</v>
      </c>
      <c r="FG65" t="str">
        <f t="shared" si="59"/>
        <v>Statute</v>
      </c>
      <c r="FH65" t="s">
        <v>779</v>
      </c>
      <c r="FJ65" t="str">
        <f t="shared" si="60"/>
        <v>School districts, Local governments</v>
      </c>
      <c r="FK65" t="s">
        <v>780</v>
      </c>
      <c r="FM65">
        <v>1</v>
      </c>
      <c r="FN65" t="s">
        <v>780</v>
      </c>
      <c r="FP65">
        <v>1</v>
      </c>
      <c r="FQ65" t="s">
        <v>771</v>
      </c>
      <c r="FS65" t="str">
        <f t="shared" si="55"/>
        <v>Statute</v>
      </c>
      <c r="FT65" t="s">
        <v>771</v>
      </c>
      <c r="FV65" t="str">
        <f t="shared" si="56"/>
        <v>Types of properties not specified</v>
      </c>
      <c r="FX65" t="s">
        <v>781</v>
      </c>
      <c r="FY65">
        <v>0</v>
      </c>
      <c r="GB65">
        <v>1</v>
      </c>
      <c r="GC65" t="s">
        <v>783</v>
      </c>
      <c r="GE65" t="str">
        <f t="shared" si="50"/>
        <v>Statute</v>
      </c>
      <c r="GF65" t="s">
        <v>783</v>
      </c>
      <c r="GH65">
        <v>1</v>
      </c>
      <c r="GI65" t="s">
        <v>773</v>
      </c>
      <c r="GK65">
        <v>0</v>
      </c>
      <c r="GQ65">
        <v>0</v>
      </c>
      <c r="GT65">
        <v>0</v>
      </c>
      <c r="HF65">
        <v>0</v>
      </c>
      <c r="HI65">
        <v>0</v>
      </c>
      <c r="IG65">
        <v>0</v>
      </c>
    </row>
    <row r="66" spans="1:241">
      <c r="A66" t="s">
        <v>231</v>
      </c>
      <c r="B66" s="1">
        <v>44694</v>
      </c>
      <c r="C66" s="1">
        <v>44703</v>
      </c>
      <c r="D66" t="str">
        <f t="shared" si="57"/>
        <v>Firearms, Rent Control, TEL: Full Disclosure Requirements, TEL: Property Tax Rate Limit, TEL: Property Tax Assessment Limit, TEL: Property Tax Levy Limit</v>
      </c>
      <c r="E66" t="s">
        <v>785</v>
      </c>
      <c r="G66">
        <v>0</v>
      </c>
      <c r="V66">
        <v>0</v>
      </c>
      <c r="Y66">
        <v>1</v>
      </c>
      <c r="Z66" t="s">
        <v>784</v>
      </c>
      <c r="AB66" t="str">
        <f t="shared" si="52"/>
        <v>Possession, Registration requirements, Licensing, Ammunition, Ownership, Transportation, Assault weapons</v>
      </c>
      <c r="AC66" t="s">
        <v>765</v>
      </c>
      <c r="AD66" t="s">
        <v>775</v>
      </c>
      <c r="AE66">
        <v>1</v>
      </c>
      <c r="AF66" t="s">
        <v>766</v>
      </c>
      <c r="AH66" t="str">
        <f t="shared" si="53"/>
        <v>Handguns</v>
      </c>
      <c r="AI66" t="s">
        <v>766</v>
      </c>
      <c r="AK66">
        <v>0</v>
      </c>
      <c r="AW66">
        <v>1</v>
      </c>
      <c r="AX66" t="s">
        <v>776</v>
      </c>
      <c r="AY66" t="s">
        <v>777</v>
      </c>
      <c r="AZ66">
        <v>0</v>
      </c>
      <c r="BL66">
        <v>0</v>
      </c>
      <c r="BO66">
        <v>0</v>
      </c>
      <c r="CG66">
        <v>0</v>
      </c>
      <c r="CJ66">
        <v>0</v>
      </c>
      <c r="CY66">
        <v>0</v>
      </c>
      <c r="DB66">
        <v>1</v>
      </c>
      <c r="DC66" t="s">
        <v>767</v>
      </c>
      <c r="DE66" t="str">
        <f t="shared" si="47"/>
        <v>Statute</v>
      </c>
      <c r="DF66" t="s">
        <v>767</v>
      </c>
      <c r="DH66">
        <v>0</v>
      </c>
      <c r="DN66">
        <v>0</v>
      </c>
      <c r="DQ66">
        <v>0</v>
      </c>
      <c r="DT66">
        <v>1</v>
      </c>
      <c r="DU66" t="s">
        <v>768</v>
      </c>
      <c r="DW66" t="str">
        <f t="shared" si="54"/>
        <v>Statute</v>
      </c>
      <c r="DX66" t="s">
        <v>768</v>
      </c>
      <c r="DZ66" t="str">
        <f t="shared" si="58"/>
        <v>Increase in tax levy over the prior year, Tax rate</v>
      </c>
      <c r="EA66" t="s">
        <v>769</v>
      </c>
      <c r="EB66" t="s">
        <v>770</v>
      </c>
      <c r="EC66">
        <v>0</v>
      </c>
      <c r="EF66">
        <v>0</v>
      </c>
      <c r="ER66">
        <v>0</v>
      </c>
      <c r="FD66">
        <v>1</v>
      </c>
      <c r="FE66" t="s">
        <v>778</v>
      </c>
      <c r="FG66" t="str">
        <f t="shared" si="59"/>
        <v>Statute</v>
      </c>
      <c r="FH66" t="s">
        <v>779</v>
      </c>
      <c r="FJ66" t="str">
        <f t="shared" si="60"/>
        <v>School districts, Local governments</v>
      </c>
      <c r="FK66" t="s">
        <v>780</v>
      </c>
      <c r="FM66">
        <v>1</v>
      </c>
      <c r="FN66" t="s">
        <v>780</v>
      </c>
      <c r="FP66">
        <v>1</v>
      </c>
      <c r="FQ66" t="s">
        <v>771</v>
      </c>
      <c r="FS66" t="str">
        <f t="shared" si="55"/>
        <v>Statute</v>
      </c>
      <c r="FT66" t="s">
        <v>771</v>
      </c>
      <c r="FV66" t="str">
        <f t="shared" si="56"/>
        <v>Types of properties not specified</v>
      </c>
      <c r="FX66" t="s">
        <v>781</v>
      </c>
      <c r="FY66">
        <v>0</v>
      </c>
      <c r="GB66">
        <v>1</v>
      </c>
      <c r="GC66" t="s">
        <v>783</v>
      </c>
      <c r="GE66" t="str">
        <f t="shared" si="50"/>
        <v>Statute</v>
      </c>
      <c r="GF66" t="s">
        <v>783</v>
      </c>
      <c r="GH66">
        <v>1</v>
      </c>
      <c r="GI66" t="s">
        <v>773</v>
      </c>
      <c r="GK66">
        <v>0</v>
      </c>
      <c r="GQ66">
        <v>0</v>
      </c>
      <c r="GT66">
        <v>0</v>
      </c>
      <c r="HF66">
        <v>0</v>
      </c>
      <c r="HI66">
        <v>0</v>
      </c>
      <c r="IG66">
        <v>0</v>
      </c>
    </row>
    <row r="67" spans="1:241">
      <c r="A67" t="s">
        <v>231</v>
      </c>
      <c r="B67" s="1">
        <v>44704</v>
      </c>
      <c r="C67" s="1">
        <v>44866</v>
      </c>
      <c r="D67" t="str">
        <f t="shared" si="57"/>
        <v>Firearms, Rent Control, TEL: Full Disclosure Requirements, TEL: Property Tax Rate Limit, TEL: Property Tax Assessment Limit, TEL: Property Tax Levy Limit</v>
      </c>
      <c r="E67" t="s">
        <v>786</v>
      </c>
      <c r="G67">
        <v>0</v>
      </c>
      <c r="V67">
        <v>0</v>
      </c>
      <c r="Y67">
        <v>1</v>
      </c>
      <c r="Z67" t="s">
        <v>784</v>
      </c>
      <c r="AB67" t="str">
        <f t="shared" si="52"/>
        <v>Possession, Registration requirements, Licensing, Ammunition, Ownership, Transportation, Assault weapons</v>
      </c>
      <c r="AC67" t="s">
        <v>765</v>
      </c>
      <c r="AD67" t="s">
        <v>775</v>
      </c>
      <c r="AE67">
        <v>1</v>
      </c>
      <c r="AF67" t="s">
        <v>766</v>
      </c>
      <c r="AH67" t="str">
        <f t="shared" si="53"/>
        <v>Handguns</v>
      </c>
      <c r="AI67" t="s">
        <v>766</v>
      </c>
      <c r="AK67">
        <v>0</v>
      </c>
      <c r="AW67">
        <v>1</v>
      </c>
      <c r="AX67" t="s">
        <v>776</v>
      </c>
      <c r="AY67" t="s">
        <v>777</v>
      </c>
      <c r="AZ67">
        <v>0</v>
      </c>
      <c r="BL67">
        <v>0</v>
      </c>
      <c r="BO67">
        <v>0</v>
      </c>
      <c r="CG67">
        <v>0</v>
      </c>
      <c r="CJ67">
        <v>0</v>
      </c>
      <c r="CY67">
        <v>0</v>
      </c>
      <c r="DB67">
        <v>1</v>
      </c>
      <c r="DC67" t="s">
        <v>767</v>
      </c>
      <c r="DE67" t="str">
        <f t="shared" si="47"/>
        <v>Statute</v>
      </c>
      <c r="DF67" t="s">
        <v>767</v>
      </c>
      <c r="DH67">
        <v>0</v>
      </c>
      <c r="DN67">
        <v>0</v>
      </c>
      <c r="DQ67">
        <v>0</v>
      </c>
      <c r="DT67">
        <v>1</v>
      </c>
      <c r="DU67" t="s">
        <v>768</v>
      </c>
      <c r="DW67" t="str">
        <f t="shared" si="54"/>
        <v>Statute</v>
      </c>
      <c r="DX67" t="s">
        <v>768</v>
      </c>
      <c r="DZ67" t="str">
        <f t="shared" si="58"/>
        <v>Increase in tax levy over the prior year, Tax rate</v>
      </c>
      <c r="EA67" t="s">
        <v>769</v>
      </c>
      <c r="EB67" t="s">
        <v>770</v>
      </c>
      <c r="EC67">
        <v>0</v>
      </c>
      <c r="EF67">
        <v>0</v>
      </c>
      <c r="ER67">
        <v>0</v>
      </c>
      <c r="FD67">
        <v>1</v>
      </c>
      <c r="FE67" t="s">
        <v>778</v>
      </c>
      <c r="FG67" t="str">
        <f t="shared" si="59"/>
        <v>Statute</v>
      </c>
      <c r="FH67" t="s">
        <v>779</v>
      </c>
      <c r="FJ67" t="str">
        <f t="shared" si="60"/>
        <v>School districts, Local governments</v>
      </c>
      <c r="FK67" t="s">
        <v>780</v>
      </c>
      <c r="FM67">
        <v>1</v>
      </c>
      <c r="FN67" t="s">
        <v>780</v>
      </c>
      <c r="FP67">
        <v>1</v>
      </c>
      <c r="FQ67" t="s">
        <v>771</v>
      </c>
      <c r="FS67" t="str">
        <f t="shared" si="55"/>
        <v>Statute</v>
      </c>
      <c r="FT67" t="s">
        <v>771</v>
      </c>
      <c r="FV67" t="str">
        <f t="shared" si="56"/>
        <v>Types of properties not specified</v>
      </c>
      <c r="FX67" t="s">
        <v>781</v>
      </c>
      <c r="FY67">
        <v>0</v>
      </c>
      <c r="GB67">
        <v>1</v>
      </c>
      <c r="GC67" t="s">
        <v>783</v>
      </c>
      <c r="GE67" t="str">
        <f t="shared" si="50"/>
        <v>Statute</v>
      </c>
      <c r="GF67" t="s">
        <v>783</v>
      </c>
      <c r="GH67">
        <v>1</v>
      </c>
      <c r="GI67" t="s">
        <v>773</v>
      </c>
      <c r="GK67">
        <v>0</v>
      </c>
      <c r="GQ67">
        <v>0</v>
      </c>
      <c r="GT67">
        <v>0</v>
      </c>
      <c r="HF67">
        <v>0</v>
      </c>
      <c r="HI67">
        <v>0</v>
      </c>
      <c r="IG67">
        <v>0</v>
      </c>
    </row>
    <row r="68" spans="1:241">
      <c r="A68" t="s">
        <v>232</v>
      </c>
      <c r="B68" s="1">
        <v>43678</v>
      </c>
      <c r="C68" s="1">
        <v>44012</v>
      </c>
      <c r="D68" t="str">
        <f>("Ban-the-Box, Firearms, Inclusionary Zoning, Paid Leave, Rent Control, TEL: Property Tax Rate Limit, TEL: Property Tax Levy Limit")</f>
        <v>Ban-the-Box, Firearms, Inclusionary Zoning, Paid Leave, Rent Control, TEL: Property Tax Rate Limit, TEL: Property Tax Levy Limit</v>
      </c>
      <c r="E68" t="s">
        <v>787</v>
      </c>
      <c r="G68">
        <v>1</v>
      </c>
      <c r="H68" t="s">
        <v>788</v>
      </c>
      <c r="J68" t="str">
        <f t="shared" ref="J68:J82" si="61">("Employment sector not specified ")</f>
        <v xml:space="preserve">Employment sector not specified </v>
      </c>
      <c r="M68">
        <v>0</v>
      </c>
      <c r="P68">
        <v>0</v>
      </c>
      <c r="V68">
        <v>0</v>
      </c>
      <c r="Y68">
        <v>1</v>
      </c>
      <c r="Z68" t="s">
        <v>789</v>
      </c>
      <c r="AB68" t="str">
        <f>("Possession, Purchase, Carrying, Transfer, Registration requirements, Sale, Ammunition, Ownership, Transportation, Manufacture, Buyback programs")</f>
        <v>Possession, Purchase, Carrying, Transfer, Registration requirements, Sale, Ammunition, Ownership, Transportation, Manufacture, Buyback programs</v>
      </c>
      <c r="AC68" t="s">
        <v>790</v>
      </c>
      <c r="AE68">
        <v>1</v>
      </c>
      <c r="AF68" t="s">
        <v>791</v>
      </c>
      <c r="AH68" t="str">
        <f t="shared" si="53"/>
        <v>Handguns</v>
      </c>
      <c r="AI68" t="s">
        <v>791</v>
      </c>
      <c r="AK68">
        <v>1</v>
      </c>
      <c r="AL68" t="s">
        <v>792</v>
      </c>
      <c r="AM68" t="s">
        <v>793</v>
      </c>
      <c r="AN68">
        <v>1</v>
      </c>
      <c r="AO68" t="s">
        <v>792</v>
      </c>
      <c r="AQ68" t="str">
        <f t="shared" ref="AQ68:AQ89" si="62">("Civil liability")</f>
        <v>Civil liability</v>
      </c>
      <c r="AR68" t="s">
        <v>794</v>
      </c>
      <c r="AT68" t="str">
        <f t="shared" ref="AT68:AT89" si="63">("Anyone impacted")</f>
        <v>Anyone impacted</v>
      </c>
      <c r="AU68" t="s">
        <v>792</v>
      </c>
      <c r="AW68">
        <v>0</v>
      </c>
      <c r="AZ68">
        <v>1</v>
      </c>
      <c r="BA68" t="s">
        <v>795</v>
      </c>
      <c r="BC68" t="str">
        <f>("Rental")</f>
        <v>Rental</v>
      </c>
      <c r="BD68" t="s">
        <v>795</v>
      </c>
      <c r="BF68">
        <v>0</v>
      </c>
      <c r="BL68">
        <v>0</v>
      </c>
      <c r="BO68">
        <v>0</v>
      </c>
      <c r="CG68">
        <v>0</v>
      </c>
      <c r="CJ68">
        <v>1</v>
      </c>
      <c r="CK68" t="s">
        <v>796</v>
      </c>
      <c r="CM68" t="str">
        <f t="shared" ref="CM68:CM89" si="64">("Paid sick leave, Family medical leave")</f>
        <v>Paid sick leave, Family medical leave</v>
      </c>
      <c r="CN68" t="s">
        <v>796</v>
      </c>
      <c r="CP68">
        <v>0</v>
      </c>
      <c r="CY68">
        <v>0</v>
      </c>
      <c r="DB68">
        <v>1</v>
      </c>
      <c r="DC68" t="s">
        <v>795</v>
      </c>
      <c r="DE68" t="str">
        <f t="shared" si="47"/>
        <v>Statute</v>
      </c>
      <c r="DF68" t="s">
        <v>795</v>
      </c>
      <c r="DH68">
        <v>0</v>
      </c>
      <c r="DK68" t="str">
        <f>("")</f>
        <v/>
      </c>
      <c r="DN68">
        <v>0</v>
      </c>
      <c r="DQ68">
        <v>0</v>
      </c>
      <c r="DT68">
        <v>0</v>
      </c>
      <c r="EF68">
        <v>0</v>
      </c>
      <c r="ER68">
        <v>0</v>
      </c>
      <c r="FD68">
        <v>1</v>
      </c>
      <c r="FE68" t="s">
        <v>797</v>
      </c>
      <c r="FG68" t="str">
        <f t="shared" si="59"/>
        <v>Statute</v>
      </c>
      <c r="FH68" t="s">
        <v>797</v>
      </c>
      <c r="FJ68" t="str">
        <f>("Local governments")</f>
        <v>Local governments</v>
      </c>
      <c r="FK68" t="s">
        <v>798</v>
      </c>
      <c r="FM68">
        <v>0</v>
      </c>
      <c r="FP68">
        <v>0</v>
      </c>
      <c r="GB68">
        <v>1</v>
      </c>
      <c r="GC68" t="s">
        <v>799</v>
      </c>
      <c r="GE68" t="str">
        <f t="shared" si="50"/>
        <v>Statute</v>
      </c>
      <c r="GF68" t="s">
        <v>799</v>
      </c>
      <c r="GH68">
        <v>0</v>
      </c>
      <c r="GK68">
        <v>0</v>
      </c>
      <c r="GQ68">
        <v>0</v>
      </c>
      <c r="GT68">
        <v>0</v>
      </c>
      <c r="HF68">
        <v>0</v>
      </c>
      <c r="HI68">
        <v>0</v>
      </c>
      <c r="IG68">
        <v>0</v>
      </c>
    </row>
    <row r="69" spans="1:241">
      <c r="A69" t="s">
        <v>232</v>
      </c>
      <c r="B69" s="1">
        <v>44013</v>
      </c>
      <c r="C69" s="1">
        <v>44243</v>
      </c>
      <c r="D69" t="str">
        <f>("Ban-the-Box, Firearms, Inclusionary Zoning, Paid Leave, Rent Control, TEL: Property Tax Rate Limit, TEL: Property Tax Levy Limit")</f>
        <v>Ban-the-Box, Firearms, Inclusionary Zoning, Paid Leave, Rent Control, TEL: Property Tax Rate Limit, TEL: Property Tax Levy Limit</v>
      </c>
      <c r="E69" t="s">
        <v>787</v>
      </c>
      <c r="G69">
        <v>1</v>
      </c>
      <c r="H69" t="s">
        <v>788</v>
      </c>
      <c r="J69" t="str">
        <f t="shared" si="61"/>
        <v xml:space="preserve">Employment sector not specified </v>
      </c>
      <c r="M69">
        <v>0</v>
      </c>
      <c r="P69">
        <v>0</v>
      </c>
      <c r="V69">
        <v>0</v>
      </c>
      <c r="Y69">
        <v>1</v>
      </c>
      <c r="Z69" t="s">
        <v>789</v>
      </c>
      <c r="AB69" t="str">
        <f>("Possession, Purchase, Carrying, Transfer, Registration requirements, Sale, Ammunition, Ownership, Transportation, Manufacture, Buyback programs")</f>
        <v>Possession, Purchase, Carrying, Transfer, Registration requirements, Sale, Ammunition, Ownership, Transportation, Manufacture, Buyback programs</v>
      </c>
      <c r="AC69" t="s">
        <v>790</v>
      </c>
      <c r="AE69">
        <v>1</v>
      </c>
      <c r="AF69" t="s">
        <v>791</v>
      </c>
      <c r="AH69" t="str">
        <f t="shared" si="53"/>
        <v>Handguns</v>
      </c>
      <c r="AI69" t="s">
        <v>791</v>
      </c>
      <c r="AK69">
        <v>1</v>
      </c>
      <c r="AL69" t="s">
        <v>792</v>
      </c>
      <c r="AM69" t="s">
        <v>793</v>
      </c>
      <c r="AN69">
        <v>1</v>
      </c>
      <c r="AO69" t="s">
        <v>792</v>
      </c>
      <c r="AQ69" t="str">
        <f t="shared" si="62"/>
        <v>Civil liability</v>
      </c>
      <c r="AR69" t="s">
        <v>794</v>
      </c>
      <c r="AT69" t="str">
        <f t="shared" si="63"/>
        <v>Anyone impacted</v>
      </c>
      <c r="AU69" t="s">
        <v>792</v>
      </c>
      <c r="AW69">
        <v>0</v>
      </c>
      <c r="AZ69">
        <v>1</v>
      </c>
      <c r="BA69" t="s">
        <v>795</v>
      </c>
      <c r="BC69" t="str">
        <f>("Rental")</f>
        <v>Rental</v>
      </c>
      <c r="BD69" t="s">
        <v>795</v>
      </c>
      <c r="BF69">
        <v>0</v>
      </c>
      <c r="BL69">
        <v>0</v>
      </c>
      <c r="BO69">
        <v>0</v>
      </c>
      <c r="CG69">
        <v>0</v>
      </c>
      <c r="CJ69">
        <v>1</v>
      </c>
      <c r="CK69" t="s">
        <v>796</v>
      </c>
      <c r="CM69" t="str">
        <f t="shared" si="64"/>
        <v>Paid sick leave, Family medical leave</v>
      </c>
      <c r="CN69" t="s">
        <v>796</v>
      </c>
      <c r="CP69">
        <v>0</v>
      </c>
      <c r="CY69">
        <v>0</v>
      </c>
      <c r="DB69">
        <v>1</v>
      </c>
      <c r="DC69" t="s">
        <v>795</v>
      </c>
      <c r="DE69" t="str">
        <f t="shared" si="47"/>
        <v>Statute</v>
      </c>
      <c r="DF69" t="s">
        <v>795</v>
      </c>
      <c r="DH69">
        <v>0</v>
      </c>
      <c r="DK69" t="str">
        <f>("")</f>
        <v/>
      </c>
      <c r="DN69">
        <v>0</v>
      </c>
      <c r="DQ69">
        <v>0</v>
      </c>
      <c r="DT69">
        <v>0</v>
      </c>
      <c r="EF69">
        <v>0</v>
      </c>
      <c r="ER69">
        <v>0</v>
      </c>
      <c r="FD69">
        <v>1</v>
      </c>
      <c r="FE69" t="s">
        <v>797</v>
      </c>
      <c r="FG69" t="str">
        <f t="shared" si="59"/>
        <v>Statute</v>
      </c>
      <c r="FH69" t="s">
        <v>797</v>
      </c>
      <c r="FJ69" t="str">
        <f>("Local governments")</f>
        <v>Local governments</v>
      </c>
      <c r="FK69" t="s">
        <v>798</v>
      </c>
      <c r="FM69">
        <v>0</v>
      </c>
      <c r="FP69">
        <v>0</v>
      </c>
      <c r="GB69">
        <v>1</v>
      </c>
      <c r="GC69" t="s">
        <v>799</v>
      </c>
      <c r="GE69" t="str">
        <f t="shared" si="50"/>
        <v>Statute</v>
      </c>
      <c r="GF69" t="s">
        <v>799</v>
      </c>
      <c r="GH69">
        <v>0</v>
      </c>
      <c r="GK69">
        <v>0</v>
      </c>
      <c r="GQ69">
        <v>0</v>
      </c>
      <c r="GT69">
        <v>0</v>
      </c>
      <c r="HF69">
        <v>0</v>
      </c>
      <c r="HI69">
        <v>0</v>
      </c>
      <c r="IG69">
        <v>0</v>
      </c>
    </row>
    <row r="70" spans="1:241">
      <c r="A70" t="s">
        <v>232</v>
      </c>
      <c r="B70" s="1">
        <v>44244</v>
      </c>
      <c r="C70" s="1">
        <v>44742</v>
      </c>
      <c r="D70" t="str">
        <f>("Ban-the-Box, Firearms, Inclusionary Zoning, Paid Leave, Rent Control, TEL: Property Tax Rate Limit, TEL: Property Tax Levy Limit")</f>
        <v>Ban-the-Box, Firearms, Inclusionary Zoning, Paid Leave, Rent Control, TEL: Property Tax Rate Limit, TEL: Property Tax Levy Limit</v>
      </c>
      <c r="E70" t="s">
        <v>800</v>
      </c>
      <c r="G70">
        <v>1</v>
      </c>
      <c r="H70" t="s">
        <v>788</v>
      </c>
      <c r="J70" t="str">
        <f t="shared" si="61"/>
        <v xml:space="preserve">Employment sector not specified </v>
      </c>
      <c r="M70">
        <v>0</v>
      </c>
      <c r="P70">
        <v>0</v>
      </c>
      <c r="V70">
        <v>0</v>
      </c>
      <c r="Y70">
        <v>1</v>
      </c>
      <c r="Z70" t="s">
        <v>789</v>
      </c>
      <c r="AB70" t="str">
        <f>("Possession, Purchase, Carrying, Transfer, Registration requirements, Sale, Ammunition, Ownership, Transportation, Manufacture, Buyback programs")</f>
        <v>Possession, Purchase, Carrying, Transfer, Registration requirements, Sale, Ammunition, Ownership, Transportation, Manufacture, Buyback programs</v>
      </c>
      <c r="AC70" t="s">
        <v>790</v>
      </c>
      <c r="AE70">
        <v>1</v>
      </c>
      <c r="AF70" t="s">
        <v>791</v>
      </c>
      <c r="AH70" t="str">
        <f t="shared" si="53"/>
        <v>Handguns</v>
      </c>
      <c r="AI70" t="s">
        <v>791</v>
      </c>
      <c r="AK70">
        <v>1</v>
      </c>
      <c r="AL70" t="s">
        <v>792</v>
      </c>
      <c r="AM70" t="s">
        <v>793</v>
      </c>
      <c r="AN70">
        <v>1</v>
      </c>
      <c r="AO70" t="s">
        <v>792</v>
      </c>
      <c r="AQ70" t="str">
        <f t="shared" si="62"/>
        <v>Civil liability</v>
      </c>
      <c r="AR70" t="s">
        <v>794</v>
      </c>
      <c r="AT70" t="str">
        <f t="shared" si="63"/>
        <v>Anyone impacted</v>
      </c>
      <c r="AU70" t="s">
        <v>792</v>
      </c>
      <c r="AW70">
        <v>0</v>
      </c>
      <c r="AZ70">
        <v>1</v>
      </c>
      <c r="BA70" t="s">
        <v>801</v>
      </c>
      <c r="BC70" t="str">
        <f>("Rental")</f>
        <v>Rental</v>
      </c>
      <c r="BD70" t="s">
        <v>801</v>
      </c>
      <c r="BF70">
        <v>0</v>
      </c>
      <c r="BL70">
        <v>0</v>
      </c>
      <c r="BO70">
        <v>0</v>
      </c>
      <c r="CG70">
        <v>0</v>
      </c>
      <c r="CJ70">
        <v>1</v>
      </c>
      <c r="CK70" t="s">
        <v>796</v>
      </c>
      <c r="CM70" t="str">
        <f t="shared" si="64"/>
        <v>Paid sick leave, Family medical leave</v>
      </c>
      <c r="CN70" t="s">
        <v>796</v>
      </c>
      <c r="CP70">
        <v>0</v>
      </c>
      <c r="CY70">
        <v>0</v>
      </c>
      <c r="DB70">
        <v>1</v>
      </c>
      <c r="DC70" t="s">
        <v>801</v>
      </c>
      <c r="DE70" t="str">
        <f t="shared" si="47"/>
        <v>Statute</v>
      </c>
      <c r="DF70" t="s">
        <v>801</v>
      </c>
      <c r="DH70">
        <v>0</v>
      </c>
      <c r="DK70" t="str">
        <f>("")</f>
        <v/>
      </c>
      <c r="DN70">
        <v>0</v>
      </c>
      <c r="DQ70">
        <v>0</v>
      </c>
      <c r="DT70">
        <v>0</v>
      </c>
      <c r="EF70">
        <v>0</v>
      </c>
      <c r="ER70">
        <v>0</v>
      </c>
      <c r="FD70">
        <v>1</v>
      </c>
      <c r="FE70" t="s">
        <v>797</v>
      </c>
      <c r="FG70" t="str">
        <f t="shared" si="59"/>
        <v>Statute</v>
      </c>
      <c r="FH70" t="s">
        <v>797</v>
      </c>
      <c r="FJ70" t="str">
        <f>("Local governments")</f>
        <v>Local governments</v>
      </c>
      <c r="FK70" t="s">
        <v>798</v>
      </c>
      <c r="FM70">
        <v>0</v>
      </c>
      <c r="FP70">
        <v>0</v>
      </c>
      <c r="GB70">
        <v>1</v>
      </c>
      <c r="GC70" t="s">
        <v>799</v>
      </c>
      <c r="GE70" t="str">
        <f t="shared" si="50"/>
        <v>Statute</v>
      </c>
      <c r="GF70" t="s">
        <v>799</v>
      </c>
      <c r="GH70">
        <v>0</v>
      </c>
      <c r="GK70">
        <v>0</v>
      </c>
      <c r="GQ70">
        <v>0</v>
      </c>
      <c r="GT70">
        <v>0</v>
      </c>
      <c r="HF70">
        <v>0</v>
      </c>
      <c r="HI70">
        <v>0</v>
      </c>
      <c r="IG70">
        <v>0</v>
      </c>
    </row>
    <row r="71" spans="1:241">
      <c r="A71" t="s">
        <v>232</v>
      </c>
      <c r="B71" s="1">
        <v>44743</v>
      </c>
      <c r="C71" s="1">
        <v>44767</v>
      </c>
      <c r="D71" t="str">
        <f>("Ban-the-Box, Firearms, Inclusionary Zoning, Paid Leave, Rent Control, TEL: Property Tax Rate Limit, TEL: Property Tax Levy Limit, Transgender Rights")</f>
        <v>Ban-the-Box, Firearms, Inclusionary Zoning, Paid Leave, Rent Control, TEL: Property Tax Rate Limit, TEL: Property Tax Levy Limit, Transgender Rights</v>
      </c>
      <c r="E71" t="s">
        <v>802</v>
      </c>
      <c r="G71">
        <v>1</v>
      </c>
      <c r="H71" t="s">
        <v>788</v>
      </c>
      <c r="J71" t="str">
        <f t="shared" si="61"/>
        <v xml:space="preserve">Employment sector not specified </v>
      </c>
      <c r="M71">
        <v>0</v>
      </c>
      <c r="P71">
        <v>0</v>
      </c>
      <c r="V71">
        <v>0</v>
      </c>
      <c r="Y71">
        <v>1</v>
      </c>
      <c r="Z71" t="s">
        <v>789</v>
      </c>
      <c r="AB71" t="str">
        <f>("Possession, Purchase, Carrying, Transfer, Registration requirements, Sale, Ammunition, Ownership, Transportation, Manufacture, Buyback programs")</f>
        <v>Possession, Purchase, Carrying, Transfer, Registration requirements, Sale, Ammunition, Ownership, Transportation, Manufacture, Buyback programs</v>
      </c>
      <c r="AC71" t="s">
        <v>803</v>
      </c>
      <c r="AE71">
        <v>1</v>
      </c>
      <c r="AF71" t="s">
        <v>791</v>
      </c>
      <c r="AH71" t="str">
        <f t="shared" si="53"/>
        <v>Handguns</v>
      </c>
      <c r="AI71" t="s">
        <v>791</v>
      </c>
      <c r="AK71">
        <v>1</v>
      </c>
      <c r="AL71" t="s">
        <v>792</v>
      </c>
      <c r="AM71" t="s">
        <v>793</v>
      </c>
      <c r="AN71">
        <v>1</v>
      </c>
      <c r="AO71" t="s">
        <v>792</v>
      </c>
      <c r="AQ71" t="str">
        <f t="shared" si="62"/>
        <v>Civil liability</v>
      </c>
      <c r="AR71" t="s">
        <v>794</v>
      </c>
      <c r="AT71" t="str">
        <f t="shared" si="63"/>
        <v>Anyone impacted</v>
      </c>
      <c r="AU71" t="s">
        <v>792</v>
      </c>
      <c r="AW71">
        <v>0</v>
      </c>
      <c r="AZ71">
        <v>1</v>
      </c>
      <c r="BA71" t="s">
        <v>801</v>
      </c>
      <c r="BC71" t="str">
        <f>("Rental")</f>
        <v>Rental</v>
      </c>
      <c r="BD71" t="s">
        <v>801</v>
      </c>
      <c r="BF71">
        <v>0</v>
      </c>
      <c r="BL71">
        <v>0</v>
      </c>
      <c r="BO71">
        <v>0</v>
      </c>
      <c r="CG71">
        <v>0</v>
      </c>
      <c r="CJ71">
        <v>1</v>
      </c>
      <c r="CK71" t="s">
        <v>796</v>
      </c>
      <c r="CM71" t="str">
        <f t="shared" si="64"/>
        <v>Paid sick leave, Family medical leave</v>
      </c>
      <c r="CN71" t="s">
        <v>796</v>
      </c>
      <c r="CP71">
        <v>0</v>
      </c>
      <c r="CY71">
        <v>0</v>
      </c>
      <c r="DB71">
        <v>1</v>
      </c>
      <c r="DC71" t="s">
        <v>801</v>
      </c>
      <c r="DE71" t="str">
        <f t="shared" si="47"/>
        <v>Statute</v>
      </c>
      <c r="DF71" t="s">
        <v>801</v>
      </c>
      <c r="DH71">
        <v>0</v>
      </c>
      <c r="DK71" t="str">
        <f>("")</f>
        <v/>
      </c>
      <c r="DN71">
        <v>0</v>
      </c>
      <c r="DQ71">
        <v>0</v>
      </c>
      <c r="DT71">
        <v>0</v>
      </c>
      <c r="EF71">
        <v>0</v>
      </c>
      <c r="ER71">
        <v>0</v>
      </c>
      <c r="FD71">
        <v>1</v>
      </c>
      <c r="FE71" t="s">
        <v>797</v>
      </c>
      <c r="FG71" t="str">
        <f t="shared" si="59"/>
        <v>Statute</v>
      </c>
      <c r="FH71" t="s">
        <v>797</v>
      </c>
      <c r="FJ71" t="str">
        <f>("Local governments")</f>
        <v>Local governments</v>
      </c>
      <c r="FK71" t="s">
        <v>798</v>
      </c>
      <c r="FM71">
        <v>0</v>
      </c>
      <c r="FP71">
        <v>0</v>
      </c>
      <c r="GB71">
        <v>1</v>
      </c>
      <c r="GC71" t="s">
        <v>799</v>
      </c>
      <c r="GE71" t="str">
        <f t="shared" si="50"/>
        <v>Statute</v>
      </c>
      <c r="GF71" t="s">
        <v>799</v>
      </c>
      <c r="GH71">
        <v>0</v>
      </c>
      <c r="GK71">
        <v>1</v>
      </c>
      <c r="GL71" t="s">
        <v>804</v>
      </c>
      <c r="GN71" t="str">
        <f>("Participation in sports for transgender athletes")</f>
        <v>Participation in sports for transgender athletes</v>
      </c>
      <c r="GO71" t="s">
        <v>804</v>
      </c>
      <c r="GQ71">
        <v>0</v>
      </c>
      <c r="GT71">
        <v>0</v>
      </c>
      <c r="HF71">
        <v>0</v>
      </c>
      <c r="HI71">
        <v>0</v>
      </c>
      <c r="IG71">
        <v>0</v>
      </c>
    </row>
    <row r="72" spans="1:241">
      <c r="A72" t="s">
        <v>232</v>
      </c>
      <c r="B72" s="1">
        <v>44768</v>
      </c>
      <c r="C72" s="1">
        <v>44866</v>
      </c>
      <c r="D72" t="str">
        <f>("Ban-the-Box, Firearms, Inclusionary Zoning, Paid Leave, Rent Control, TEL: Property Tax Rate Limit, TEL: Property Tax Levy Limit, Transgender Rights")</f>
        <v>Ban-the-Box, Firearms, Inclusionary Zoning, Paid Leave, Rent Control, TEL: Property Tax Rate Limit, TEL: Property Tax Levy Limit, Transgender Rights</v>
      </c>
      <c r="E72" t="s">
        <v>802</v>
      </c>
      <c r="G72">
        <v>1</v>
      </c>
      <c r="H72" t="s">
        <v>788</v>
      </c>
      <c r="J72" t="str">
        <f t="shared" si="61"/>
        <v xml:space="preserve">Employment sector not specified </v>
      </c>
      <c r="M72">
        <v>0</v>
      </c>
      <c r="P72">
        <v>0</v>
      </c>
      <c r="V72">
        <v>0</v>
      </c>
      <c r="Y72">
        <v>1</v>
      </c>
      <c r="Z72" t="s">
        <v>789</v>
      </c>
      <c r="AB72" t="str">
        <f>("Possession, Purchase, Carrying, Transfer, Registration requirements, Sale, Ammunition, Ownership, Transportation, Manufacture, Buyback programs")</f>
        <v>Possession, Purchase, Carrying, Transfer, Registration requirements, Sale, Ammunition, Ownership, Transportation, Manufacture, Buyback programs</v>
      </c>
      <c r="AC72" t="s">
        <v>803</v>
      </c>
      <c r="AE72">
        <v>1</v>
      </c>
      <c r="AF72" t="s">
        <v>791</v>
      </c>
      <c r="AH72" t="str">
        <f t="shared" si="53"/>
        <v>Handguns</v>
      </c>
      <c r="AI72" t="s">
        <v>791</v>
      </c>
      <c r="AK72">
        <v>1</v>
      </c>
      <c r="AL72" t="s">
        <v>792</v>
      </c>
      <c r="AM72" t="s">
        <v>793</v>
      </c>
      <c r="AN72">
        <v>1</v>
      </c>
      <c r="AO72" t="s">
        <v>792</v>
      </c>
      <c r="AQ72" t="str">
        <f t="shared" si="62"/>
        <v>Civil liability</v>
      </c>
      <c r="AR72" t="s">
        <v>794</v>
      </c>
      <c r="AT72" t="str">
        <f t="shared" si="63"/>
        <v>Anyone impacted</v>
      </c>
      <c r="AU72" t="s">
        <v>792</v>
      </c>
      <c r="AW72">
        <v>0</v>
      </c>
      <c r="AZ72">
        <v>1</v>
      </c>
      <c r="BA72" t="s">
        <v>801</v>
      </c>
      <c r="BC72" t="str">
        <f>("Rental")</f>
        <v>Rental</v>
      </c>
      <c r="BD72" t="s">
        <v>801</v>
      </c>
      <c r="BF72">
        <v>0</v>
      </c>
      <c r="BL72">
        <v>0</v>
      </c>
      <c r="BO72">
        <v>0</v>
      </c>
      <c r="CG72">
        <v>0</v>
      </c>
      <c r="CJ72">
        <v>1</v>
      </c>
      <c r="CK72" t="s">
        <v>796</v>
      </c>
      <c r="CM72" t="str">
        <f t="shared" si="64"/>
        <v>Paid sick leave, Family medical leave</v>
      </c>
      <c r="CN72" t="s">
        <v>796</v>
      </c>
      <c r="CP72">
        <v>0</v>
      </c>
      <c r="CY72">
        <v>0</v>
      </c>
      <c r="DB72">
        <v>1</v>
      </c>
      <c r="DC72" t="s">
        <v>801</v>
      </c>
      <c r="DE72" t="str">
        <f t="shared" si="47"/>
        <v>Statute</v>
      </c>
      <c r="DF72" t="s">
        <v>801</v>
      </c>
      <c r="DH72">
        <v>0</v>
      </c>
      <c r="DK72" t="str">
        <f>("")</f>
        <v/>
      </c>
      <c r="DN72">
        <v>0</v>
      </c>
      <c r="DQ72">
        <v>0</v>
      </c>
      <c r="DT72">
        <v>0</v>
      </c>
      <c r="EF72">
        <v>0</v>
      </c>
      <c r="ER72">
        <v>0</v>
      </c>
      <c r="FD72">
        <v>1</v>
      </c>
      <c r="FE72" t="s">
        <v>797</v>
      </c>
      <c r="FG72" t="str">
        <f t="shared" si="59"/>
        <v>Statute</v>
      </c>
      <c r="FH72" t="s">
        <v>797</v>
      </c>
      <c r="FJ72" t="str">
        <f>("Local governments")</f>
        <v>Local governments</v>
      </c>
      <c r="FK72" t="s">
        <v>798</v>
      </c>
      <c r="FM72">
        <v>0</v>
      </c>
      <c r="FP72">
        <v>0</v>
      </c>
      <c r="GB72">
        <v>1</v>
      </c>
      <c r="GC72" t="s">
        <v>799</v>
      </c>
      <c r="GE72" t="str">
        <f t="shared" si="50"/>
        <v>Statute</v>
      </c>
      <c r="GF72" t="s">
        <v>799</v>
      </c>
      <c r="GH72">
        <v>0</v>
      </c>
      <c r="GK72">
        <v>1</v>
      </c>
      <c r="GL72" t="s">
        <v>805</v>
      </c>
      <c r="GM72" t="s">
        <v>806</v>
      </c>
      <c r="GN72" t="str">
        <f>("Participation in sports for transgender athletes")</f>
        <v>Participation in sports for transgender athletes</v>
      </c>
      <c r="GO72" t="s">
        <v>804</v>
      </c>
      <c r="GQ72">
        <v>0</v>
      </c>
      <c r="GT72">
        <v>0</v>
      </c>
      <c r="HF72">
        <v>0</v>
      </c>
      <c r="HI72">
        <v>0</v>
      </c>
      <c r="IG72">
        <v>0</v>
      </c>
    </row>
    <row r="73" spans="1:241">
      <c r="A73" t="s">
        <v>233</v>
      </c>
      <c r="B73" s="1">
        <v>43678</v>
      </c>
      <c r="C73" s="1">
        <v>44012</v>
      </c>
      <c r="D73" t="str">
        <f t="shared" ref="D73:D78" si="65">("Ban-the-Box, Firearms, Municipal Broadband, Paid Leave, Rent Control, TEL: Property Tax Rate Limit, TEL: Property Tax Assessment Limit")</f>
        <v>Ban-the-Box, Firearms, Municipal Broadband, Paid Leave, Rent Control, TEL: Property Tax Rate Limit, TEL: Property Tax Assessment Limit</v>
      </c>
      <c r="E73" t="s">
        <v>807</v>
      </c>
      <c r="G73">
        <v>1</v>
      </c>
      <c r="H73" t="s">
        <v>808</v>
      </c>
      <c r="J73" t="str">
        <f t="shared" si="61"/>
        <v xml:space="preserve">Employment sector not specified </v>
      </c>
      <c r="M73">
        <v>0</v>
      </c>
      <c r="P73">
        <v>0</v>
      </c>
      <c r="V73">
        <v>0</v>
      </c>
      <c r="Y73">
        <v>1</v>
      </c>
      <c r="Z73" t="s">
        <v>809</v>
      </c>
      <c r="AB73" t="str">
        <f>("Possession, Transfer, Registration requirements, Licensing, Ownership, Transportation")</f>
        <v>Possession, Transfer, Registration requirements, Licensing, Ownership, Transportation</v>
      </c>
      <c r="AC73" t="s">
        <v>809</v>
      </c>
      <c r="AE73">
        <v>0</v>
      </c>
      <c r="AK73">
        <v>1</v>
      </c>
      <c r="AL73" t="s">
        <v>809</v>
      </c>
      <c r="AN73">
        <v>0</v>
      </c>
      <c r="AQ73" t="str">
        <f t="shared" si="62"/>
        <v>Civil liability</v>
      </c>
      <c r="AR73" t="s">
        <v>809</v>
      </c>
      <c r="AT73" t="str">
        <f t="shared" si="63"/>
        <v>Anyone impacted</v>
      </c>
      <c r="AU73" t="s">
        <v>809</v>
      </c>
      <c r="AW73">
        <v>0</v>
      </c>
      <c r="AZ73">
        <v>0</v>
      </c>
      <c r="BL73">
        <v>0</v>
      </c>
      <c r="BO73">
        <v>1</v>
      </c>
      <c r="BP73" t="s">
        <v>810</v>
      </c>
      <c r="BR73">
        <v>0</v>
      </c>
      <c r="CA73" t="str">
        <f t="shared" ref="CA73:CA82" si="66">("Yes")</f>
        <v>Yes</v>
      </c>
      <c r="CB73" t="s">
        <v>810</v>
      </c>
      <c r="CD73" t="str">
        <f t="shared" ref="CD73:CD78" si="67">("Municipality must keep public records")</f>
        <v>Municipality must keep public records</v>
      </c>
      <c r="CE73" t="s">
        <v>810</v>
      </c>
      <c r="CG73">
        <v>0</v>
      </c>
      <c r="CJ73">
        <v>1</v>
      </c>
      <c r="CK73" t="s">
        <v>808</v>
      </c>
      <c r="CM73" t="str">
        <f t="shared" si="64"/>
        <v>Paid sick leave, Family medical leave</v>
      </c>
      <c r="CN73" t="s">
        <v>808</v>
      </c>
      <c r="CP73">
        <v>1</v>
      </c>
      <c r="CQ73" t="s">
        <v>811</v>
      </c>
      <c r="CS73" t="str">
        <f t="shared" ref="CS73:CS82" si="68">("Public employees")</f>
        <v>Public employees</v>
      </c>
      <c r="CT73" t="s">
        <v>811</v>
      </c>
      <c r="CU73" t="s">
        <v>812</v>
      </c>
      <c r="CV73" t="str">
        <f t="shared" ref="CV73:CV82" si="69">("Paid sick leave")</f>
        <v>Paid sick leave</v>
      </c>
      <c r="CW73" t="s">
        <v>811</v>
      </c>
      <c r="CY73">
        <v>0</v>
      </c>
      <c r="DB73">
        <v>1</v>
      </c>
      <c r="DC73" t="s">
        <v>808</v>
      </c>
      <c r="DE73" t="str">
        <f t="shared" si="47"/>
        <v>Statute</v>
      </c>
      <c r="DF73" t="s">
        <v>808</v>
      </c>
      <c r="DH73">
        <v>0</v>
      </c>
      <c r="DN73">
        <v>0</v>
      </c>
      <c r="DQ73">
        <v>0</v>
      </c>
      <c r="DT73">
        <v>0</v>
      </c>
      <c r="EF73">
        <v>0</v>
      </c>
      <c r="ER73">
        <v>0</v>
      </c>
      <c r="FD73">
        <v>1</v>
      </c>
      <c r="FE73" t="s">
        <v>813</v>
      </c>
      <c r="FG73" t="str">
        <f t="shared" si="59"/>
        <v>Statute</v>
      </c>
      <c r="FH73" t="s">
        <v>814</v>
      </c>
      <c r="FJ73" t="str">
        <f t="shared" ref="FJ73:FJ82" si="70">("School districts, Local governments")</f>
        <v>School districts, Local governments</v>
      </c>
      <c r="FK73" t="s">
        <v>815</v>
      </c>
      <c r="FM73">
        <v>1</v>
      </c>
      <c r="FN73" t="s">
        <v>816</v>
      </c>
      <c r="FP73">
        <v>1</v>
      </c>
      <c r="FQ73" t="s">
        <v>817</v>
      </c>
      <c r="FS73" t="str">
        <f t="shared" ref="FS73:FS82" si="71">("Statute")</f>
        <v>Statute</v>
      </c>
      <c r="FT73" t="s">
        <v>817</v>
      </c>
      <c r="FV73" t="str">
        <f t="shared" ref="FV73:FV82" si="72">("Residential, Non-residential")</f>
        <v>Residential, Non-residential</v>
      </c>
      <c r="FW73" t="s">
        <v>817</v>
      </c>
      <c r="FY73">
        <v>0</v>
      </c>
      <c r="GB73">
        <v>0</v>
      </c>
      <c r="GK73">
        <v>0</v>
      </c>
      <c r="GQ73">
        <v>0</v>
      </c>
      <c r="GT73">
        <v>0</v>
      </c>
      <c r="HF73">
        <v>0</v>
      </c>
      <c r="HI73">
        <v>0</v>
      </c>
      <c r="IG73">
        <v>0</v>
      </c>
    </row>
    <row r="74" spans="1:241">
      <c r="A74" t="s">
        <v>233</v>
      </c>
      <c r="B74" s="1">
        <v>44013</v>
      </c>
      <c r="C74" s="1">
        <v>44026</v>
      </c>
      <c r="D74" t="str">
        <f t="shared" si="65"/>
        <v>Ban-the-Box, Firearms, Municipal Broadband, Paid Leave, Rent Control, TEL: Property Tax Rate Limit, TEL: Property Tax Assessment Limit</v>
      </c>
      <c r="E74" t="s">
        <v>818</v>
      </c>
      <c r="G74">
        <v>1</v>
      </c>
      <c r="H74" t="s">
        <v>808</v>
      </c>
      <c r="J74" t="str">
        <f t="shared" si="61"/>
        <v xml:space="preserve">Employment sector not specified </v>
      </c>
      <c r="M74">
        <v>0</v>
      </c>
      <c r="P74">
        <v>0</v>
      </c>
      <c r="V74">
        <v>0</v>
      </c>
      <c r="Y74">
        <v>1</v>
      </c>
      <c r="Z74" t="s">
        <v>809</v>
      </c>
      <c r="AB74" t="str">
        <f>("Possession, Transfer, Registration requirements, Licensing, Ammunition, Ownership, Transportation")</f>
        <v>Possession, Transfer, Registration requirements, Licensing, Ammunition, Ownership, Transportation</v>
      </c>
      <c r="AC74" t="s">
        <v>819</v>
      </c>
      <c r="AD74" t="s">
        <v>820</v>
      </c>
      <c r="AE74">
        <v>0</v>
      </c>
      <c r="AK74">
        <v>1</v>
      </c>
      <c r="AL74" t="s">
        <v>809</v>
      </c>
      <c r="AN74">
        <v>0</v>
      </c>
      <c r="AQ74" t="str">
        <f t="shared" si="62"/>
        <v>Civil liability</v>
      </c>
      <c r="AR74" t="s">
        <v>809</v>
      </c>
      <c r="AT74" t="str">
        <f t="shared" si="63"/>
        <v>Anyone impacted</v>
      </c>
      <c r="AU74" t="s">
        <v>809</v>
      </c>
      <c r="AW74">
        <v>0</v>
      </c>
      <c r="AZ74">
        <v>0</v>
      </c>
      <c r="BL74">
        <v>0</v>
      </c>
      <c r="BO74">
        <v>1</v>
      </c>
      <c r="BP74" t="s">
        <v>810</v>
      </c>
      <c r="BR74">
        <v>0</v>
      </c>
      <c r="CA74" t="str">
        <f t="shared" si="66"/>
        <v>Yes</v>
      </c>
      <c r="CB74" t="s">
        <v>810</v>
      </c>
      <c r="CD74" t="str">
        <f t="shared" si="67"/>
        <v>Municipality must keep public records</v>
      </c>
      <c r="CE74" t="s">
        <v>810</v>
      </c>
      <c r="CG74">
        <v>0</v>
      </c>
      <c r="CJ74">
        <v>1</v>
      </c>
      <c r="CK74" t="s">
        <v>808</v>
      </c>
      <c r="CM74" t="str">
        <f t="shared" si="64"/>
        <v>Paid sick leave, Family medical leave</v>
      </c>
      <c r="CN74" t="s">
        <v>808</v>
      </c>
      <c r="CP74">
        <v>1</v>
      </c>
      <c r="CQ74" t="s">
        <v>811</v>
      </c>
      <c r="CS74" t="str">
        <f t="shared" si="68"/>
        <v>Public employees</v>
      </c>
      <c r="CT74" t="s">
        <v>811</v>
      </c>
      <c r="CU74" t="s">
        <v>812</v>
      </c>
      <c r="CV74" t="str">
        <f t="shared" si="69"/>
        <v>Paid sick leave</v>
      </c>
      <c r="CW74" t="s">
        <v>811</v>
      </c>
      <c r="CY74">
        <v>0</v>
      </c>
      <c r="DB74">
        <v>1</v>
      </c>
      <c r="DC74" t="s">
        <v>808</v>
      </c>
      <c r="DE74" t="str">
        <f t="shared" si="47"/>
        <v>Statute</v>
      </c>
      <c r="DF74" t="s">
        <v>808</v>
      </c>
      <c r="DH74">
        <v>0</v>
      </c>
      <c r="DN74">
        <v>0</v>
      </c>
      <c r="DQ74">
        <v>0</v>
      </c>
      <c r="DT74">
        <v>0</v>
      </c>
      <c r="EF74">
        <v>0</v>
      </c>
      <c r="ER74">
        <v>0</v>
      </c>
      <c r="FD74">
        <v>1</v>
      </c>
      <c r="FE74" t="s">
        <v>821</v>
      </c>
      <c r="FG74" t="str">
        <f t="shared" si="59"/>
        <v>Statute</v>
      </c>
      <c r="FH74" t="s">
        <v>822</v>
      </c>
      <c r="FJ74" t="str">
        <f t="shared" si="70"/>
        <v>School districts, Local governments</v>
      </c>
      <c r="FK74" t="s">
        <v>823</v>
      </c>
      <c r="FM74">
        <v>1</v>
      </c>
      <c r="FN74" t="s">
        <v>816</v>
      </c>
      <c r="FP74">
        <v>1</v>
      </c>
      <c r="FQ74" t="s">
        <v>817</v>
      </c>
      <c r="FS74" t="str">
        <f t="shared" si="71"/>
        <v>Statute</v>
      </c>
      <c r="FT74" t="s">
        <v>817</v>
      </c>
      <c r="FV74" t="str">
        <f t="shared" si="72"/>
        <v>Residential, Non-residential</v>
      </c>
      <c r="FW74" t="s">
        <v>817</v>
      </c>
      <c r="FY74">
        <v>0</v>
      </c>
      <c r="GB74">
        <v>0</v>
      </c>
      <c r="GK74">
        <v>0</v>
      </c>
      <c r="GQ74">
        <v>0</v>
      </c>
      <c r="GT74">
        <v>0</v>
      </c>
      <c r="HF74">
        <v>0</v>
      </c>
      <c r="HI74">
        <v>0</v>
      </c>
      <c r="IG74">
        <v>0</v>
      </c>
    </row>
    <row r="75" spans="1:241">
      <c r="A75" t="s">
        <v>233</v>
      </c>
      <c r="B75" s="1">
        <v>44027</v>
      </c>
      <c r="C75" s="1">
        <v>44315</v>
      </c>
      <c r="D75" t="str">
        <f t="shared" si="65"/>
        <v>Ban-the-Box, Firearms, Municipal Broadband, Paid Leave, Rent Control, TEL: Property Tax Rate Limit, TEL: Property Tax Assessment Limit</v>
      </c>
      <c r="E75" t="s">
        <v>824</v>
      </c>
      <c r="G75">
        <v>1</v>
      </c>
      <c r="H75" t="s">
        <v>825</v>
      </c>
      <c r="J75" t="str">
        <f t="shared" si="61"/>
        <v xml:space="preserve">Employment sector not specified </v>
      </c>
      <c r="M75">
        <v>0</v>
      </c>
      <c r="P75">
        <v>0</v>
      </c>
      <c r="V75">
        <v>0</v>
      </c>
      <c r="Y75">
        <v>1</v>
      </c>
      <c r="Z75" t="s">
        <v>809</v>
      </c>
      <c r="AB75" t="str">
        <f>("Possession, Transfer, Registration requirements, Licensing, Ammunition, Ownership, Transportation")</f>
        <v>Possession, Transfer, Registration requirements, Licensing, Ammunition, Ownership, Transportation</v>
      </c>
      <c r="AC75" t="s">
        <v>819</v>
      </c>
      <c r="AD75" t="s">
        <v>820</v>
      </c>
      <c r="AE75">
        <v>0</v>
      </c>
      <c r="AK75">
        <v>1</v>
      </c>
      <c r="AL75" t="s">
        <v>809</v>
      </c>
      <c r="AN75">
        <v>0</v>
      </c>
      <c r="AQ75" t="str">
        <f t="shared" si="62"/>
        <v>Civil liability</v>
      </c>
      <c r="AR75" t="s">
        <v>809</v>
      </c>
      <c r="AT75" t="str">
        <f t="shared" si="63"/>
        <v>Anyone impacted</v>
      </c>
      <c r="AU75" t="s">
        <v>809</v>
      </c>
      <c r="AW75">
        <v>0</v>
      </c>
      <c r="AZ75">
        <v>0</v>
      </c>
      <c r="BL75">
        <v>0</v>
      </c>
      <c r="BO75">
        <v>1</v>
      </c>
      <c r="BP75" t="s">
        <v>810</v>
      </c>
      <c r="BR75">
        <v>0</v>
      </c>
      <c r="CA75" t="str">
        <f t="shared" si="66"/>
        <v>Yes</v>
      </c>
      <c r="CB75" t="s">
        <v>810</v>
      </c>
      <c r="CD75" t="str">
        <f t="shared" si="67"/>
        <v>Municipality must keep public records</v>
      </c>
      <c r="CE75" t="s">
        <v>810</v>
      </c>
      <c r="CG75">
        <v>0</v>
      </c>
      <c r="CJ75">
        <v>1</v>
      </c>
      <c r="CK75" t="s">
        <v>825</v>
      </c>
      <c r="CM75" t="str">
        <f t="shared" si="64"/>
        <v>Paid sick leave, Family medical leave</v>
      </c>
      <c r="CN75" t="s">
        <v>825</v>
      </c>
      <c r="CP75">
        <v>1</v>
      </c>
      <c r="CQ75" t="s">
        <v>811</v>
      </c>
      <c r="CS75" t="str">
        <f t="shared" si="68"/>
        <v>Public employees</v>
      </c>
      <c r="CT75" t="s">
        <v>811</v>
      </c>
      <c r="CU75" t="s">
        <v>812</v>
      </c>
      <c r="CV75" t="str">
        <f t="shared" si="69"/>
        <v>Paid sick leave</v>
      </c>
      <c r="CW75" t="s">
        <v>811</v>
      </c>
      <c r="CY75">
        <v>0</v>
      </c>
      <c r="DB75">
        <v>1</v>
      </c>
      <c r="DC75" t="s">
        <v>825</v>
      </c>
      <c r="DE75" t="str">
        <f t="shared" si="47"/>
        <v>Statute</v>
      </c>
      <c r="DF75" t="s">
        <v>825</v>
      </c>
      <c r="DH75">
        <v>0</v>
      </c>
      <c r="DN75">
        <v>0</v>
      </c>
      <c r="DQ75">
        <v>0</v>
      </c>
      <c r="DT75">
        <v>0</v>
      </c>
      <c r="EF75">
        <v>0</v>
      </c>
      <c r="ER75">
        <v>0</v>
      </c>
      <c r="FD75">
        <v>1</v>
      </c>
      <c r="FE75" t="s">
        <v>821</v>
      </c>
      <c r="FG75" t="str">
        <f t="shared" si="59"/>
        <v>Statute</v>
      </c>
      <c r="FH75" t="s">
        <v>822</v>
      </c>
      <c r="FJ75" t="str">
        <f t="shared" si="70"/>
        <v>School districts, Local governments</v>
      </c>
      <c r="FK75" t="s">
        <v>823</v>
      </c>
      <c r="FM75">
        <v>1</v>
      </c>
      <c r="FN75" t="s">
        <v>816</v>
      </c>
      <c r="FP75">
        <v>1</v>
      </c>
      <c r="FQ75" t="s">
        <v>817</v>
      </c>
      <c r="FS75" t="str">
        <f t="shared" si="71"/>
        <v>Statute</v>
      </c>
      <c r="FT75" t="s">
        <v>817</v>
      </c>
      <c r="FV75" t="str">
        <f t="shared" si="72"/>
        <v>Residential, Non-residential</v>
      </c>
      <c r="FW75" t="s">
        <v>817</v>
      </c>
      <c r="FY75">
        <v>0</v>
      </c>
      <c r="GB75">
        <v>0</v>
      </c>
      <c r="GK75">
        <v>0</v>
      </c>
      <c r="GQ75">
        <v>0</v>
      </c>
      <c r="GT75">
        <v>0</v>
      </c>
      <c r="HF75">
        <v>0</v>
      </c>
      <c r="HI75">
        <v>0</v>
      </c>
      <c r="IG75">
        <v>0</v>
      </c>
    </row>
    <row r="76" spans="1:241">
      <c r="A76" t="s">
        <v>233</v>
      </c>
      <c r="B76" s="1">
        <v>44316</v>
      </c>
      <c r="C76" s="1">
        <v>44335</v>
      </c>
      <c r="D76" t="str">
        <f t="shared" si="65"/>
        <v>Ban-the-Box, Firearms, Municipal Broadband, Paid Leave, Rent Control, TEL: Property Tax Rate Limit, TEL: Property Tax Assessment Limit</v>
      </c>
      <c r="E76" t="s">
        <v>826</v>
      </c>
      <c r="G76">
        <v>1</v>
      </c>
      <c r="H76" t="s">
        <v>825</v>
      </c>
      <c r="J76" t="str">
        <f t="shared" si="61"/>
        <v xml:space="preserve">Employment sector not specified </v>
      </c>
      <c r="M76">
        <v>0</v>
      </c>
      <c r="P76">
        <v>0</v>
      </c>
      <c r="V76">
        <v>0</v>
      </c>
      <c r="Y76">
        <v>1</v>
      </c>
      <c r="Z76" t="s">
        <v>809</v>
      </c>
      <c r="AB76" t="str">
        <f>("Possession, Transfer, Registration requirements, Licensing, Ammunition, Ownership, Transportation")</f>
        <v>Possession, Transfer, Registration requirements, Licensing, Ammunition, Ownership, Transportation</v>
      </c>
      <c r="AC76" t="s">
        <v>819</v>
      </c>
      <c r="AD76" t="s">
        <v>820</v>
      </c>
      <c r="AE76">
        <v>0</v>
      </c>
      <c r="AK76">
        <v>1</v>
      </c>
      <c r="AL76" t="s">
        <v>809</v>
      </c>
      <c r="AN76">
        <v>0</v>
      </c>
      <c r="AQ76" t="str">
        <f t="shared" si="62"/>
        <v>Civil liability</v>
      </c>
      <c r="AR76" t="s">
        <v>809</v>
      </c>
      <c r="AT76" t="str">
        <f t="shared" si="63"/>
        <v>Anyone impacted</v>
      </c>
      <c r="AU76" t="s">
        <v>809</v>
      </c>
      <c r="AW76">
        <v>0</v>
      </c>
      <c r="AZ76">
        <v>0</v>
      </c>
      <c r="BL76">
        <v>0</v>
      </c>
      <c r="BO76">
        <v>1</v>
      </c>
      <c r="BP76" t="s">
        <v>810</v>
      </c>
      <c r="BR76">
        <v>0</v>
      </c>
      <c r="CA76" t="str">
        <f t="shared" si="66"/>
        <v>Yes</v>
      </c>
      <c r="CB76" t="s">
        <v>810</v>
      </c>
      <c r="CD76" t="str">
        <f t="shared" si="67"/>
        <v>Municipality must keep public records</v>
      </c>
      <c r="CE76" t="s">
        <v>810</v>
      </c>
      <c r="CG76">
        <v>0</v>
      </c>
      <c r="CJ76">
        <v>1</v>
      </c>
      <c r="CK76" t="s">
        <v>825</v>
      </c>
      <c r="CM76" t="str">
        <f t="shared" si="64"/>
        <v>Paid sick leave, Family medical leave</v>
      </c>
      <c r="CN76" t="s">
        <v>825</v>
      </c>
      <c r="CP76">
        <v>1</v>
      </c>
      <c r="CQ76" t="s">
        <v>811</v>
      </c>
      <c r="CS76" t="str">
        <f t="shared" si="68"/>
        <v>Public employees</v>
      </c>
      <c r="CT76" t="s">
        <v>811</v>
      </c>
      <c r="CU76" t="s">
        <v>812</v>
      </c>
      <c r="CV76" t="str">
        <f t="shared" si="69"/>
        <v>Paid sick leave</v>
      </c>
      <c r="CW76" t="s">
        <v>811</v>
      </c>
      <c r="CY76">
        <v>0</v>
      </c>
      <c r="DB76">
        <v>1</v>
      </c>
      <c r="DC76" t="s">
        <v>825</v>
      </c>
      <c r="DE76" t="str">
        <f t="shared" si="47"/>
        <v>Statute</v>
      </c>
      <c r="DF76" t="s">
        <v>825</v>
      </c>
      <c r="DH76">
        <v>0</v>
      </c>
      <c r="DN76">
        <v>0</v>
      </c>
      <c r="DQ76">
        <v>0</v>
      </c>
      <c r="DT76">
        <v>0</v>
      </c>
      <c r="EF76">
        <v>0</v>
      </c>
      <c r="ER76">
        <v>0</v>
      </c>
      <c r="FD76">
        <v>1</v>
      </c>
      <c r="FE76" t="s">
        <v>821</v>
      </c>
      <c r="FG76" t="str">
        <f t="shared" si="59"/>
        <v>Statute</v>
      </c>
      <c r="FH76" t="s">
        <v>822</v>
      </c>
      <c r="FJ76" t="str">
        <f t="shared" si="70"/>
        <v>School districts, Local governments</v>
      </c>
      <c r="FK76" t="s">
        <v>823</v>
      </c>
      <c r="FM76">
        <v>1</v>
      </c>
      <c r="FN76" t="s">
        <v>816</v>
      </c>
      <c r="FP76">
        <v>1</v>
      </c>
      <c r="FQ76" t="s">
        <v>817</v>
      </c>
      <c r="FS76" t="str">
        <f t="shared" si="71"/>
        <v>Statute</v>
      </c>
      <c r="FT76" t="s">
        <v>817</v>
      </c>
      <c r="FV76" t="str">
        <f t="shared" si="72"/>
        <v>Residential, Non-residential</v>
      </c>
      <c r="FW76" t="s">
        <v>817</v>
      </c>
      <c r="FY76">
        <v>0</v>
      </c>
      <c r="GB76">
        <v>0</v>
      </c>
      <c r="GK76">
        <v>0</v>
      </c>
      <c r="GQ76">
        <v>0</v>
      </c>
      <c r="GT76">
        <v>0</v>
      </c>
      <c r="HF76">
        <v>0</v>
      </c>
      <c r="HI76">
        <v>0</v>
      </c>
      <c r="IG76">
        <v>0</v>
      </c>
    </row>
    <row r="77" spans="1:241">
      <c r="A77" t="s">
        <v>233</v>
      </c>
      <c r="B77" s="1">
        <v>44336</v>
      </c>
      <c r="C77" s="1">
        <v>44361</v>
      </c>
      <c r="D77" t="str">
        <f t="shared" si="65"/>
        <v>Ban-the-Box, Firearms, Municipal Broadband, Paid Leave, Rent Control, TEL: Property Tax Rate Limit, TEL: Property Tax Assessment Limit</v>
      </c>
      <c r="E77" t="s">
        <v>826</v>
      </c>
      <c r="G77">
        <v>1</v>
      </c>
      <c r="H77" t="s">
        <v>825</v>
      </c>
      <c r="J77" t="str">
        <f t="shared" si="61"/>
        <v xml:space="preserve">Employment sector not specified </v>
      </c>
      <c r="M77">
        <v>0</v>
      </c>
      <c r="P77">
        <v>0</v>
      </c>
      <c r="V77">
        <v>0</v>
      </c>
      <c r="Y77">
        <v>1</v>
      </c>
      <c r="Z77" t="s">
        <v>809</v>
      </c>
      <c r="AB77" t="str">
        <f>("Possession, Transfer, Registration requirements, Licensing, Ammunition, Ownership, Transportation")</f>
        <v>Possession, Transfer, Registration requirements, Licensing, Ammunition, Ownership, Transportation</v>
      </c>
      <c r="AC77" t="s">
        <v>819</v>
      </c>
      <c r="AD77" t="s">
        <v>820</v>
      </c>
      <c r="AE77">
        <v>0</v>
      </c>
      <c r="AK77">
        <v>1</v>
      </c>
      <c r="AL77" t="s">
        <v>809</v>
      </c>
      <c r="AN77">
        <v>0</v>
      </c>
      <c r="AQ77" t="str">
        <f t="shared" si="62"/>
        <v>Civil liability</v>
      </c>
      <c r="AR77" t="s">
        <v>809</v>
      </c>
      <c r="AT77" t="str">
        <f t="shared" si="63"/>
        <v>Anyone impacted</v>
      </c>
      <c r="AU77" t="s">
        <v>809</v>
      </c>
      <c r="AW77">
        <v>0</v>
      </c>
      <c r="AZ77">
        <v>0</v>
      </c>
      <c r="BL77">
        <v>0</v>
      </c>
      <c r="BO77">
        <v>1</v>
      </c>
      <c r="BP77" t="s">
        <v>810</v>
      </c>
      <c r="BR77">
        <v>0</v>
      </c>
      <c r="CA77" t="str">
        <f t="shared" si="66"/>
        <v>Yes</v>
      </c>
      <c r="CB77" t="s">
        <v>810</v>
      </c>
      <c r="CD77" t="str">
        <f t="shared" si="67"/>
        <v>Municipality must keep public records</v>
      </c>
      <c r="CE77" t="s">
        <v>810</v>
      </c>
      <c r="CG77">
        <v>0</v>
      </c>
      <c r="CJ77">
        <v>1</v>
      </c>
      <c r="CK77" t="s">
        <v>825</v>
      </c>
      <c r="CM77" t="str">
        <f t="shared" si="64"/>
        <v>Paid sick leave, Family medical leave</v>
      </c>
      <c r="CN77" t="s">
        <v>825</v>
      </c>
      <c r="CP77">
        <v>1</v>
      </c>
      <c r="CQ77" t="s">
        <v>811</v>
      </c>
      <c r="CS77" t="str">
        <f t="shared" si="68"/>
        <v>Public employees</v>
      </c>
      <c r="CT77" t="s">
        <v>811</v>
      </c>
      <c r="CU77" t="s">
        <v>812</v>
      </c>
      <c r="CV77" t="str">
        <f t="shared" si="69"/>
        <v>Paid sick leave</v>
      </c>
      <c r="CW77" t="s">
        <v>811</v>
      </c>
      <c r="CY77">
        <v>0</v>
      </c>
      <c r="DB77">
        <v>1</v>
      </c>
      <c r="DC77" t="s">
        <v>825</v>
      </c>
      <c r="DE77" t="str">
        <f t="shared" si="47"/>
        <v>Statute</v>
      </c>
      <c r="DF77" t="s">
        <v>825</v>
      </c>
      <c r="DH77">
        <v>0</v>
      </c>
      <c r="DN77">
        <v>0</v>
      </c>
      <c r="DQ77">
        <v>0</v>
      </c>
      <c r="DT77">
        <v>0</v>
      </c>
      <c r="EF77">
        <v>0</v>
      </c>
      <c r="ER77">
        <v>0</v>
      </c>
      <c r="FD77">
        <v>1</v>
      </c>
      <c r="FE77" t="s">
        <v>821</v>
      </c>
      <c r="FG77" t="str">
        <f t="shared" si="59"/>
        <v>Statute</v>
      </c>
      <c r="FH77" t="s">
        <v>822</v>
      </c>
      <c r="FJ77" t="str">
        <f t="shared" si="70"/>
        <v>School districts, Local governments</v>
      </c>
      <c r="FK77" t="s">
        <v>823</v>
      </c>
      <c r="FM77">
        <v>1</v>
      </c>
      <c r="FN77" t="s">
        <v>816</v>
      </c>
      <c r="FP77">
        <v>1</v>
      </c>
      <c r="FQ77" t="s">
        <v>817</v>
      </c>
      <c r="FS77" t="str">
        <f t="shared" si="71"/>
        <v>Statute</v>
      </c>
      <c r="FT77" t="s">
        <v>817</v>
      </c>
      <c r="FV77" t="str">
        <f t="shared" si="72"/>
        <v>Residential, Non-residential</v>
      </c>
      <c r="FW77" t="s">
        <v>817</v>
      </c>
      <c r="FY77">
        <v>0</v>
      </c>
      <c r="GB77">
        <v>0</v>
      </c>
      <c r="GK77">
        <v>0</v>
      </c>
      <c r="GQ77">
        <v>0</v>
      </c>
      <c r="GT77">
        <v>0</v>
      </c>
      <c r="HF77">
        <v>0</v>
      </c>
      <c r="HI77">
        <v>0</v>
      </c>
      <c r="IG77">
        <v>0</v>
      </c>
    </row>
    <row r="78" spans="1:241">
      <c r="A78" t="s">
        <v>233</v>
      </c>
      <c r="B78" s="1">
        <v>44362</v>
      </c>
      <c r="C78" s="1">
        <v>44377</v>
      </c>
      <c r="D78" t="str">
        <f t="shared" si="65"/>
        <v>Ban-the-Box, Firearms, Municipal Broadband, Paid Leave, Rent Control, TEL: Property Tax Rate Limit, TEL: Property Tax Assessment Limit</v>
      </c>
      <c r="E78" t="s">
        <v>826</v>
      </c>
      <c r="G78">
        <v>1</v>
      </c>
      <c r="H78" t="s">
        <v>825</v>
      </c>
      <c r="J78" t="str">
        <f t="shared" si="61"/>
        <v xml:space="preserve">Employment sector not specified </v>
      </c>
      <c r="M78">
        <v>0</v>
      </c>
      <c r="P78">
        <v>0</v>
      </c>
      <c r="V78">
        <v>0</v>
      </c>
      <c r="Y78">
        <v>1</v>
      </c>
      <c r="Z78" t="s">
        <v>809</v>
      </c>
      <c r="AB78" t="str">
        <f>("Possession, Transfer, Registration requirements, Licensing, Ammunition, Ownership, Transportation")</f>
        <v>Possession, Transfer, Registration requirements, Licensing, Ammunition, Ownership, Transportation</v>
      </c>
      <c r="AC78" t="s">
        <v>819</v>
      </c>
      <c r="AD78" t="s">
        <v>820</v>
      </c>
      <c r="AE78">
        <v>0</v>
      </c>
      <c r="AK78">
        <v>1</v>
      </c>
      <c r="AL78" t="s">
        <v>809</v>
      </c>
      <c r="AN78">
        <v>0</v>
      </c>
      <c r="AQ78" t="str">
        <f t="shared" si="62"/>
        <v>Civil liability</v>
      </c>
      <c r="AR78" t="s">
        <v>809</v>
      </c>
      <c r="AT78" t="str">
        <f t="shared" si="63"/>
        <v>Anyone impacted</v>
      </c>
      <c r="AU78" t="s">
        <v>809</v>
      </c>
      <c r="AW78">
        <v>0</v>
      </c>
      <c r="AZ78">
        <v>0</v>
      </c>
      <c r="BL78">
        <v>0</v>
      </c>
      <c r="BO78">
        <v>1</v>
      </c>
      <c r="BP78" t="s">
        <v>810</v>
      </c>
      <c r="BR78">
        <v>0</v>
      </c>
      <c r="CA78" t="str">
        <f t="shared" si="66"/>
        <v>Yes</v>
      </c>
      <c r="CB78" t="s">
        <v>810</v>
      </c>
      <c r="CD78" t="str">
        <f t="shared" si="67"/>
        <v>Municipality must keep public records</v>
      </c>
      <c r="CE78" t="s">
        <v>810</v>
      </c>
      <c r="CG78">
        <v>0</v>
      </c>
      <c r="CJ78">
        <v>1</v>
      </c>
      <c r="CK78" t="s">
        <v>825</v>
      </c>
      <c r="CM78" t="str">
        <f t="shared" si="64"/>
        <v>Paid sick leave, Family medical leave</v>
      </c>
      <c r="CN78" t="s">
        <v>825</v>
      </c>
      <c r="CP78">
        <v>1</v>
      </c>
      <c r="CQ78" t="s">
        <v>811</v>
      </c>
      <c r="CS78" t="str">
        <f t="shared" si="68"/>
        <v>Public employees</v>
      </c>
      <c r="CT78" t="s">
        <v>811</v>
      </c>
      <c r="CU78" t="s">
        <v>812</v>
      </c>
      <c r="CV78" t="str">
        <f t="shared" si="69"/>
        <v>Paid sick leave</v>
      </c>
      <c r="CW78" t="s">
        <v>811</v>
      </c>
      <c r="CY78">
        <v>0</v>
      </c>
      <c r="DB78">
        <v>1</v>
      </c>
      <c r="DC78" t="s">
        <v>825</v>
      </c>
      <c r="DE78" t="str">
        <f t="shared" si="47"/>
        <v>Statute</v>
      </c>
      <c r="DF78" t="s">
        <v>825</v>
      </c>
      <c r="DH78">
        <v>0</v>
      </c>
      <c r="DN78">
        <v>0</v>
      </c>
      <c r="DQ78">
        <v>0</v>
      </c>
      <c r="DT78">
        <v>0</v>
      </c>
      <c r="EF78">
        <v>0</v>
      </c>
      <c r="ER78">
        <v>0</v>
      </c>
      <c r="FD78">
        <v>1</v>
      </c>
      <c r="FE78" t="s">
        <v>821</v>
      </c>
      <c r="FG78" t="str">
        <f t="shared" si="59"/>
        <v>Statute</v>
      </c>
      <c r="FH78" t="s">
        <v>822</v>
      </c>
      <c r="FJ78" t="str">
        <f t="shared" si="70"/>
        <v>School districts, Local governments</v>
      </c>
      <c r="FK78" t="s">
        <v>823</v>
      </c>
      <c r="FM78">
        <v>1</v>
      </c>
      <c r="FN78" t="s">
        <v>816</v>
      </c>
      <c r="FP78">
        <v>1</v>
      </c>
      <c r="FQ78" t="s">
        <v>817</v>
      </c>
      <c r="FS78" t="str">
        <f t="shared" si="71"/>
        <v>Statute</v>
      </c>
      <c r="FT78" t="s">
        <v>817</v>
      </c>
      <c r="FV78" t="str">
        <f t="shared" si="72"/>
        <v>Residential, Non-residential</v>
      </c>
      <c r="FW78" t="s">
        <v>817</v>
      </c>
      <c r="FY78">
        <v>0</v>
      </c>
      <c r="GB78">
        <v>0</v>
      </c>
      <c r="GK78">
        <v>0</v>
      </c>
      <c r="GQ78">
        <v>0</v>
      </c>
      <c r="GT78">
        <v>0</v>
      </c>
      <c r="HF78">
        <v>0</v>
      </c>
      <c r="HI78">
        <v>0</v>
      </c>
      <c r="IG78">
        <v>0</v>
      </c>
    </row>
    <row r="79" spans="1:241">
      <c r="A79" t="s">
        <v>233</v>
      </c>
      <c r="B79" s="1">
        <v>44378</v>
      </c>
      <c r="C79" s="1">
        <v>44561</v>
      </c>
      <c r="D79" t="str">
        <f>("Ban-the-Box, Firearms, Municipal Broadband, Paid Leave, Rent Control, TEL: Property Tax Rate Limit, TEL: Property Tax Assessment Limit, Race and Racism in School Curriculum")</f>
        <v>Ban-the-Box, Firearms, Municipal Broadband, Paid Leave, Rent Control, TEL: Property Tax Rate Limit, TEL: Property Tax Assessment Limit, Race and Racism in School Curriculum</v>
      </c>
      <c r="E79" t="s">
        <v>827</v>
      </c>
      <c r="G79">
        <v>1</v>
      </c>
      <c r="H79" t="s">
        <v>825</v>
      </c>
      <c r="J79" t="str">
        <f t="shared" si="61"/>
        <v xml:space="preserve">Employment sector not specified </v>
      </c>
      <c r="M79">
        <v>0</v>
      </c>
      <c r="P79">
        <v>0</v>
      </c>
      <c r="V79">
        <v>0</v>
      </c>
      <c r="Y79">
        <v>1</v>
      </c>
      <c r="Z79" t="s">
        <v>809</v>
      </c>
      <c r="AB79" t="str">
        <f>("Possession, Carrying, Transfer, Registration requirements, Licensing, Ammunition, Ownership, Transportation")</f>
        <v>Possession, Carrying, Transfer, Registration requirements, Licensing, Ammunition, Ownership, Transportation</v>
      </c>
      <c r="AC79" t="s">
        <v>819</v>
      </c>
      <c r="AD79" t="s">
        <v>820</v>
      </c>
      <c r="AE79">
        <v>0</v>
      </c>
      <c r="AK79">
        <v>1</v>
      </c>
      <c r="AL79" t="s">
        <v>809</v>
      </c>
      <c r="AN79">
        <v>0</v>
      </c>
      <c r="AQ79" t="str">
        <f t="shared" si="62"/>
        <v>Civil liability</v>
      </c>
      <c r="AR79" t="s">
        <v>809</v>
      </c>
      <c r="AT79" t="str">
        <f t="shared" si="63"/>
        <v>Anyone impacted</v>
      </c>
      <c r="AU79" t="s">
        <v>809</v>
      </c>
      <c r="AW79">
        <v>0</v>
      </c>
      <c r="AZ79">
        <v>0</v>
      </c>
      <c r="BL79">
        <v>0</v>
      </c>
      <c r="BO79">
        <v>1</v>
      </c>
      <c r="BP79" t="s">
        <v>810</v>
      </c>
      <c r="BR79">
        <v>0</v>
      </c>
      <c r="CA79" t="str">
        <f t="shared" si="66"/>
        <v>Yes</v>
      </c>
      <c r="CB79" t="s">
        <v>810</v>
      </c>
      <c r="CD79" t="s">
        <v>828</v>
      </c>
      <c r="CE79" t="s">
        <v>829</v>
      </c>
      <c r="CG79">
        <v>0</v>
      </c>
      <c r="CJ79">
        <v>1</v>
      </c>
      <c r="CK79" t="s">
        <v>830</v>
      </c>
      <c r="CM79" t="str">
        <f t="shared" si="64"/>
        <v>Paid sick leave, Family medical leave</v>
      </c>
      <c r="CN79" t="s">
        <v>825</v>
      </c>
      <c r="CP79">
        <v>1</v>
      </c>
      <c r="CQ79" t="s">
        <v>811</v>
      </c>
      <c r="CS79" t="str">
        <f t="shared" si="68"/>
        <v>Public employees</v>
      </c>
      <c r="CT79" t="s">
        <v>811</v>
      </c>
      <c r="CU79" t="s">
        <v>812</v>
      </c>
      <c r="CV79" t="str">
        <f t="shared" si="69"/>
        <v>Paid sick leave</v>
      </c>
      <c r="CW79" t="s">
        <v>811</v>
      </c>
      <c r="CY79">
        <v>0</v>
      </c>
      <c r="DB79">
        <v>1</v>
      </c>
      <c r="DC79" t="s">
        <v>825</v>
      </c>
      <c r="DE79" t="str">
        <f t="shared" si="47"/>
        <v>Statute</v>
      </c>
      <c r="DF79" t="s">
        <v>825</v>
      </c>
      <c r="DH79">
        <v>0</v>
      </c>
      <c r="DN79">
        <v>0</v>
      </c>
      <c r="DQ79">
        <v>0</v>
      </c>
      <c r="DT79">
        <v>0</v>
      </c>
      <c r="EF79">
        <v>0</v>
      </c>
      <c r="ER79">
        <v>0</v>
      </c>
      <c r="FD79">
        <v>1</v>
      </c>
      <c r="FE79" t="s">
        <v>831</v>
      </c>
      <c r="FG79" t="str">
        <f t="shared" si="59"/>
        <v>Statute</v>
      </c>
      <c r="FH79" t="s">
        <v>832</v>
      </c>
      <c r="FJ79" t="str">
        <f t="shared" si="70"/>
        <v>School districts, Local governments</v>
      </c>
      <c r="FK79" t="s">
        <v>823</v>
      </c>
      <c r="FM79">
        <v>1</v>
      </c>
      <c r="FN79" t="s">
        <v>816</v>
      </c>
      <c r="FP79">
        <v>1</v>
      </c>
      <c r="FQ79" t="s">
        <v>817</v>
      </c>
      <c r="FS79" t="str">
        <f t="shared" si="71"/>
        <v>Statute</v>
      </c>
      <c r="FT79" t="s">
        <v>817</v>
      </c>
      <c r="FV79" t="str">
        <f t="shared" si="72"/>
        <v>Residential, Non-residential</v>
      </c>
      <c r="FW79" t="s">
        <v>817</v>
      </c>
      <c r="FY79">
        <v>0</v>
      </c>
      <c r="GB79">
        <v>0</v>
      </c>
      <c r="GK79">
        <v>0</v>
      </c>
      <c r="GQ79">
        <v>0</v>
      </c>
      <c r="GT79">
        <v>0</v>
      </c>
      <c r="HF79">
        <v>0</v>
      </c>
      <c r="HI79">
        <v>1</v>
      </c>
      <c r="HJ79" t="s">
        <v>833</v>
      </c>
      <c r="HL79">
        <v>1</v>
      </c>
      <c r="HM79" t="s">
        <v>833</v>
      </c>
      <c r="HO79" t="s">
        <v>834</v>
      </c>
      <c r="HP79" t="s">
        <v>833</v>
      </c>
      <c r="HR79">
        <v>0</v>
      </c>
      <c r="IA79" t="str">
        <f>("Public schools")</f>
        <v>Public schools</v>
      </c>
      <c r="IB79" t="s">
        <v>835</v>
      </c>
      <c r="ID79" t="str">
        <f>("School district")</f>
        <v>School district</v>
      </c>
      <c r="IG79">
        <v>0</v>
      </c>
    </row>
    <row r="80" spans="1:241">
      <c r="A80" t="s">
        <v>233</v>
      </c>
      <c r="B80" s="1">
        <v>44562</v>
      </c>
      <c r="C80" s="1">
        <v>44622</v>
      </c>
      <c r="D80" t="str">
        <f>("Ban-the-Box, Firearms, Municipal Broadband, Paid Leave, Rent Control, TEL: Property Tax Rate Limit, TEL: Property Tax Assessment Limit, Race and Racism in School Curriculum")</f>
        <v>Ban-the-Box, Firearms, Municipal Broadband, Paid Leave, Rent Control, TEL: Property Tax Rate Limit, TEL: Property Tax Assessment Limit, Race and Racism in School Curriculum</v>
      </c>
      <c r="E80" t="s">
        <v>836</v>
      </c>
      <c r="G80">
        <v>1</v>
      </c>
      <c r="H80" t="s">
        <v>825</v>
      </c>
      <c r="J80" t="str">
        <f t="shared" si="61"/>
        <v xml:space="preserve">Employment sector not specified </v>
      </c>
      <c r="M80">
        <v>0</v>
      </c>
      <c r="P80">
        <v>0</v>
      </c>
      <c r="V80">
        <v>0</v>
      </c>
      <c r="Y80">
        <v>1</v>
      </c>
      <c r="Z80" t="s">
        <v>809</v>
      </c>
      <c r="AB80" t="str">
        <f>("Possession, Carrying, Transfer, Registration requirements, Licensing, Ammunition, Ownership, Transportation")</f>
        <v>Possession, Carrying, Transfer, Registration requirements, Licensing, Ammunition, Ownership, Transportation</v>
      </c>
      <c r="AC80" t="s">
        <v>819</v>
      </c>
      <c r="AD80" t="s">
        <v>820</v>
      </c>
      <c r="AE80">
        <v>0</v>
      </c>
      <c r="AK80">
        <v>1</v>
      </c>
      <c r="AL80" t="s">
        <v>809</v>
      </c>
      <c r="AN80">
        <v>0</v>
      </c>
      <c r="AQ80" t="str">
        <f t="shared" si="62"/>
        <v>Civil liability</v>
      </c>
      <c r="AR80" t="s">
        <v>809</v>
      </c>
      <c r="AT80" t="str">
        <f t="shared" si="63"/>
        <v>Anyone impacted</v>
      </c>
      <c r="AU80" t="s">
        <v>809</v>
      </c>
      <c r="AW80">
        <v>0</v>
      </c>
      <c r="AZ80">
        <v>0</v>
      </c>
      <c r="BL80">
        <v>0</v>
      </c>
      <c r="BO80">
        <v>1</v>
      </c>
      <c r="BP80" t="s">
        <v>810</v>
      </c>
      <c r="BR80">
        <v>0</v>
      </c>
      <c r="CA80" t="str">
        <f t="shared" si="66"/>
        <v>Yes</v>
      </c>
      <c r="CB80" t="s">
        <v>810</v>
      </c>
      <c r="CD80" t="s">
        <v>828</v>
      </c>
      <c r="CE80" t="s">
        <v>829</v>
      </c>
      <c r="CG80">
        <v>0</v>
      </c>
      <c r="CJ80">
        <v>1</v>
      </c>
      <c r="CK80" t="s">
        <v>830</v>
      </c>
      <c r="CM80" t="str">
        <f t="shared" si="64"/>
        <v>Paid sick leave, Family medical leave</v>
      </c>
      <c r="CN80" t="s">
        <v>825</v>
      </c>
      <c r="CP80">
        <v>1</v>
      </c>
      <c r="CQ80" t="s">
        <v>811</v>
      </c>
      <c r="CS80" t="str">
        <f t="shared" si="68"/>
        <v>Public employees</v>
      </c>
      <c r="CT80" t="s">
        <v>811</v>
      </c>
      <c r="CU80" t="s">
        <v>812</v>
      </c>
      <c r="CV80" t="str">
        <f t="shared" si="69"/>
        <v>Paid sick leave</v>
      </c>
      <c r="CW80" t="s">
        <v>811</v>
      </c>
      <c r="CY80">
        <v>0</v>
      </c>
      <c r="DB80">
        <v>1</v>
      </c>
      <c r="DC80" t="s">
        <v>825</v>
      </c>
      <c r="DE80" t="str">
        <f t="shared" si="47"/>
        <v>Statute</v>
      </c>
      <c r="DF80" t="s">
        <v>825</v>
      </c>
      <c r="DH80">
        <v>0</v>
      </c>
      <c r="DN80">
        <v>0</v>
      </c>
      <c r="DQ80">
        <v>0</v>
      </c>
      <c r="DT80">
        <v>0</v>
      </c>
      <c r="EF80">
        <v>0</v>
      </c>
      <c r="ER80">
        <v>0</v>
      </c>
      <c r="FD80">
        <v>1</v>
      </c>
      <c r="FE80" t="s">
        <v>831</v>
      </c>
      <c r="FG80" t="str">
        <f t="shared" si="59"/>
        <v>Statute</v>
      </c>
      <c r="FH80" t="s">
        <v>832</v>
      </c>
      <c r="FJ80" t="str">
        <f t="shared" si="70"/>
        <v>School districts, Local governments</v>
      </c>
      <c r="FK80" t="s">
        <v>823</v>
      </c>
      <c r="FM80">
        <v>1</v>
      </c>
      <c r="FN80" t="s">
        <v>816</v>
      </c>
      <c r="FP80">
        <v>1</v>
      </c>
      <c r="FQ80" t="s">
        <v>817</v>
      </c>
      <c r="FS80" t="str">
        <f t="shared" si="71"/>
        <v>Statute</v>
      </c>
      <c r="FT80" t="s">
        <v>817</v>
      </c>
      <c r="FV80" t="str">
        <f t="shared" si="72"/>
        <v>Residential, Non-residential</v>
      </c>
      <c r="FW80" t="s">
        <v>817</v>
      </c>
      <c r="FY80">
        <v>0</v>
      </c>
      <c r="GB80">
        <v>0</v>
      </c>
      <c r="GK80">
        <v>0</v>
      </c>
      <c r="GQ80">
        <v>0</v>
      </c>
      <c r="GT80">
        <v>0</v>
      </c>
      <c r="HF80">
        <v>0</v>
      </c>
      <c r="HI80">
        <v>1</v>
      </c>
      <c r="HJ80" t="s">
        <v>833</v>
      </c>
      <c r="HL80">
        <v>1</v>
      </c>
      <c r="HM80" t="s">
        <v>833</v>
      </c>
      <c r="HO80" t="s">
        <v>834</v>
      </c>
      <c r="HP80" t="s">
        <v>833</v>
      </c>
      <c r="HR80">
        <v>0</v>
      </c>
      <c r="IA80" t="str">
        <f>("Public schools")</f>
        <v>Public schools</v>
      </c>
      <c r="IB80" t="s">
        <v>835</v>
      </c>
      <c r="ID80" t="str">
        <f>("School district")</f>
        <v>School district</v>
      </c>
      <c r="IG80">
        <v>0</v>
      </c>
    </row>
    <row r="81" spans="1:241">
      <c r="A81" t="s">
        <v>233</v>
      </c>
      <c r="B81" s="1">
        <v>44623</v>
      </c>
      <c r="C81" s="1">
        <v>44742</v>
      </c>
      <c r="D81" t="str">
        <f>("Ban-the-Box, Firearms, Municipal Broadband, Paid Leave, Rent Control, TEL: Property Tax Rate Limit, TEL: Property Tax Assessment Limit, Transgender Rights, Race and Racism in School Curriculum")</f>
        <v>Ban-the-Box, Firearms, Municipal Broadband, Paid Leave, Rent Control, TEL: Property Tax Rate Limit, TEL: Property Tax Assessment Limit, Transgender Rights, Race and Racism in School Curriculum</v>
      </c>
      <c r="E81" t="s">
        <v>837</v>
      </c>
      <c r="G81">
        <v>1</v>
      </c>
      <c r="H81" t="s">
        <v>825</v>
      </c>
      <c r="J81" t="str">
        <f t="shared" si="61"/>
        <v xml:space="preserve">Employment sector not specified </v>
      </c>
      <c r="M81">
        <v>0</v>
      </c>
      <c r="P81">
        <v>0</v>
      </c>
      <c r="V81">
        <v>0</v>
      </c>
      <c r="Y81">
        <v>1</v>
      </c>
      <c r="Z81" t="s">
        <v>809</v>
      </c>
      <c r="AB81" t="str">
        <f>("Possession, Carrying, Transfer, Registration requirements, Licensing, Ammunition, Ownership, Transportation")</f>
        <v>Possession, Carrying, Transfer, Registration requirements, Licensing, Ammunition, Ownership, Transportation</v>
      </c>
      <c r="AC81" t="s">
        <v>819</v>
      </c>
      <c r="AD81" t="s">
        <v>820</v>
      </c>
      <c r="AE81">
        <v>0</v>
      </c>
      <c r="AK81">
        <v>1</v>
      </c>
      <c r="AL81" t="s">
        <v>809</v>
      </c>
      <c r="AN81">
        <v>0</v>
      </c>
      <c r="AQ81" t="str">
        <f t="shared" si="62"/>
        <v>Civil liability</v>
      </c>
      <c r="AR81" t="s">
        <v>809</v>
      </c>
      <c r="AT81" t="str">
        <f t="shared" si="63"/>
        <v>Anyone impacted</v>
      </c>
      <c r="AU81" t="s">
        <v>809</v>
      </c>
      <c r="AW81">
        <v>0</v>
      </c>
      <c r="AZ81">
        <v>0</v>
      </c>
      <c r="BL81">
        <v>0</v>
      </c>
      <c r="BO81">
        <v>1</v>
      </c>
      <c r="BP81" t="s">
        <v>810</v>
      </c>
      <c r="BR81">
        <v>0</v>
      </c>
      <c r="CA81" t="str">
        <f t="shared" si="66"/>
        <v>Yes</v>
      </c>
      <c r="CB81" t="s">
        <v>810</v>
      </c>
      <c r="CD81" t="s">
        <v>828</v>
      </c>
      <c r="CE81" t="s">
        <v>829</v>
      </c>
      <c r="CG81">
        <v>0</v>
      </c>
      <c r="CJ81">
        <v>1</v>
      </c>
      <c r="CK81" t="s">
        <v>838</v>
      </c>
      <c r="CM81" t="str">
        <f t="shared" si="64"/>
        <v>Paid sick leave, Family medical leave</v>
      </c>
      <c r="CN81" t="s">
        <v>825</v>
      </c>
      <c r="CP81">
        <v>1</v>
      </c>
      <c r="CQ81" t="s">
        <v>811</v>
      </c>
      <c r="CS81" t="str">
        <f t="shared" si="68"/>
        <v>Public employees</v>
      </c>
      <c r="CT81" t="s">
        <v>811</v>
      </c>
      <c r="CU81" t="s">
        <v>812</v>
      </c>
      <c r="CV81" t="str">
        <f t="shared" si="69"/>
        <v>Paid sick leave</v>
      </c>
      <c r="CW81" t="s">
        <v>811</v>
      </c>
      <c r="CY81">
        <v>0</v>
      </c>
      <c r="DB81">
        <v>1</v>
      </c>
      <c r="DC81" t="s">
        <v>825</v>
      </c>
      <c r="DE81" t="str">
        <f t="shared" si="47"/>
        <v>Statute</v>
      </c>
      <c r="DF81" t="s">
        <v>825</v>
      </c>
      <c r="DH81">
        <v>0</v>
      </c>
      <c r="DN81">
        <v>0</v>
      </c>
      <c r="DQ81">
        <v>0</v>
      </c>
      <c r="DT81">
        <v>0</v>
      </c>
      <c r="EF81">
        <v>0</v>
      </c>
      <c r="ER81">
        <v>0</v>
      </c>
      <c r="FD81">
        <v>1</v>
      </c>
      <c r="FE81" t="s">
        <v>831</v>
      </c>
      <c r="FG81" t="str">
        <f t="shared" si="59"/>
        <v>Statute</v>
      </c>
      <c r="FH81" t="s">
        <v>832</v>
      </c>
      <c r="FJ81" t="str">
        <f t="shared" si="70"/>
        <v>School districts, Local governments</v>
      </c>
      <c r="FK81" t="s">
        <v>823</v>
      </c>
      <c r="FM81">
        <v>1</v>
      </c>
      <c r="FN81" t="s">
        <v>816</v>
      </c>
      <c r="FP81">
        <v>1</v>
      </c>
      <c r="FQ81" t="s">
        <v>817</v>
      </c>
      <c r="FS81" t="str">
        <f t="shared" si="71"/>
        <v>Statute</v>
      </c>
      <c r="FT81" t="s">
        <v>817</v>
      </c>
      <c r="FV81" t="str">
        <f t="shared" si="72"/>
        <v>Residential, Non-residential</v>
      </c>
      <c r="FW81" t="s">
        <v>817</v>
      </c>
      <c r="FY81">
        <v>0</v>
      </c>
      <c r="GB81">
        <v>0</v>
      </c>
      <c r="GK81">
        <v>1</v>
      </c>
      <c r="GL81" t="s">
        <v>839</v>
      </c>
      <c r="GN81" t="str">
        <f>("Participation in sports for transgender athletes")</f>
        <v>Participation in sports for transgender athletes</v>
      </c>
      <c r="GO81" t="s">
        <v>839</v>
      </c>
      <c r="GQ81">
        <v>0</v>
      </c>
      <c r="GT81">
        <v>0</v>
      </c>
      <c r="HF81">
        <v>0</v>
      </c>
      <c r="HI81">
        <v>1</v>
      </c>
      <c r="HJ81" t="s">
        <v>833</v>
      </c>
      <c r="HL81">
        <v>1</v>
      </c>
      <c r="HM81" t="s">
        <v>833</v>
      </c>
      <c r="HO81" t="s">
        <v>834</v>
      </c>
      <c r="HP81" t="s">
        <v>833</v>
      </c>
      <c r="HR81">
        <v>0</v>
      </c>
      <c r="IA81" t="str">
        <f>("Public schools")</f>
        <v>Public schools</v>
      </c>
      <c r="IB81" t="s">
        <v>835</v>
      </c>
      <c r="ID81" t="str">
        <f>("School district")</f>
        <v>School district</v>
      </c>
      <c r="IG81">
        <v>0</v>
      </c>
    </row>
    <row r="82" spans="1:241">
      <c r="A82" t="s">
        <v>233</v>
      </c>
      <c r="B82" s="1">
        <v>44743</v>
      </c>
      <c r="C82" s="1">
        <v>44866</v>
      </c>
      <c r="D82" t="str">
        <f>("Ban-the-Box, Firearms, Municipal Broadband, Paid Leave, Rent Control, TEL: Property Tax Rate Limit, TEL: Property Tax Assessment Limit, Transgender Rights, Race and Racism in School Curriculum")</f>
        <v>Ban-the-Box, Firearms, Municipal Broadband, Paid Leave, Rent Control, TEL: Property Tax Rate Limit, TEL: Property Tax Assessment Limit, Transgender Rights, Race and Racism in School Curriculum</v>
      </c>
      <c r="E82" t="s">
        <v>840</v>
      </c>
      <c r="G82">
        <v>1</v>
      </c>
      <c r="H82" t="s">
        <v>825</v>
      </c>
      <c r="J82" t="str">
        <f t="shared" si="61"/>
        <v xml:space="preserve">Employment sector not specified </v>
      </c>
      <c r="M82">
        <v>0</v>
      </c>
      <c r="P82">
        <v>0</v>
      </c>
      <c r="V82">
        <v>0</v>
      </c>
      <c r="Y82">
        <v>1</v>
      </c>
      <c r="Z82" t="s">
        <v>809</v>
      </c>
      <c r="AB82" t="str">
        <f>("Possession, Carrying, Transfer, Registration requirements, Licensing, Ammunition, Ownership, Transportation")</f>
        <v>Possession, Carrying, Transfer, Registration requirements, Licensing, Ammunition, Ownership, Transportation</v>
      </c>
      <c r="AC82" t="s">
        <v>819</v>
      </c>
      <c r="AD82" t="s">
        <v>820</v>
      </c>
      <c r="AE82">
        <v>0</v>
      </c>
      <c r="AK82">
        <v>1</v>
      </c>
      <c r="AL82" t="s">
        <v>809</v>
      </c>
      <c r="AN82">
        <v>0</v>
      </c>
      <c r="AQ82" t="str">
        <f t="shared" si="62"/>
        <v>Civil liability</v>
      </c>
      <c r="AR82" t="s">
        <v>809</v>
      </c>
      <c r="AT82" t="str">
        <f t="shared" si="63"/>
        <v>Anyone impacted</v>
      </c>
      <c r="AU82" t="s">
        <v>809</v>
      </c>
      <c r="AW82">
        <v>0</v>
      </c>
      <c r="AZ82">
        <v>0</v>
      </c>
      <c r="BL82">
        <v>0</v>
      </c>
      <c r="BO82">
        <v>1</v>
      </c>
      <c r="BP82" t="s">
        <v>810</v>
      </c>
      <c r="BR82">
        <v>0</v>
      </c>
      <c r="CA82" t="str">
        <f t="shared" si="66"/>
        <v>Yes</v>
      </c>
      <c r="CB82" t="s">
        <v>810</v>
      </c>
      <c r="CD82" t="s">
        <v>828</v>
      </c>
      <c r="CE82" t="s">
        <v>829</v>
      </c>
      <c r="CG82">
        <v>0</v>
      </c>
      <c r="CJ82">
        <v>1</v>
      </c>
      <c r="CK82" t="s">
        <v>838</v>
      </c>
      <c r="CM82" t="str">
        <f t="shared" si="64"/>
        <v>Paid sick leave, Family medical leave</v>
      </c>
      <c r="CN82" t="s">
        <v>825</v>
      </c>
      <c r="CP82">
        <v>1</v>
      </c>
      <c r="CQ82" t="s">
        <v>811</v>
      </c>
      <c r="CS82" t="str">
        <f t="shared" si="68"/>
        <v>Public employees</v>
      </c>
      <c r="CT82" t="s">
        <v>811</v>
      </c>
      <c r="CU82" t="s">
        <v>812</v>
      </c>
      <c r="CV82" t="str">
        <f t="shared" si="69"/>
        <v>Paid sick leave</v>
      </c>
      <c r="CW82" t="s">
        <v>811</v>
      </c>
      <c r="CY82">
        <v>0</v>
      </c>
      <c r="DB82">
        <v>1</v>
      </c>
      <c r="DC82" t="s">
        <v>825</v>
      </c>
      <c r="DE82" t="str">
        <f t="shared" si="47"/>
        <v>Statute</v>
      </c>
      <c r="DF82" t="s">
        <v>825</v>
      </c>
      <c r="DH82">
        <v>0</v>
      </c>
      <c r="DN82">
        <v>0</v>
      </c>
      <c r="DQ82">
        <v>0</v>
      </c>
      <c r="DT82">
        <v>0</v>
      </c>
      <c r="EF82">
        <v>0</v>
      </c>
      <c r="ER82">
        <v>0</v>
      </c>
      <c r="FD82">
        <v>1</v>
      </c>
      <c r="FE82" t="s">
        <v>831</v>
      </c>
      <c r="FG82" t="str">
        <f t="shared" si="59"/>
        <v>Statute</v>
      </c>
      <c r="FH82" t="s">
        <v>832</v>
      </c>
      <c r="FJ82" t="str">
        <f t="shared" si="70"/>
        <v>School districts, Local governments</v>
      </c>
      <c r="FK82" t="s">
        <v>823</v>
      </c>
      <c r="FM82">
        <v>1</v>
      </c>
      <c r="FN82" t="s">
        <v>816</v>
      </c>
      <c r="FP82">
        <v>1</v>
      </c>
      <c r="FQ82" t="s">
        <v>817</v>
      </c>
      <c r="FS82" t="str">
        <f t="shared" si="71"/>
        <v>Statute</v>
      </c>
      <c r="FT82" t="s">
        <v>817</v>
      </c>
      <c r="FV82" t="str">
        <f t="shared" si="72"/>
        <v>Residential, Non-residential</v>
      </c>
      <c r="FW82" t="s">
        <v>817</v>
      </c>
      <c r="FY82">
        <v>0</v>
      </c>
      <c r="GB82">
        <v>0</v>
      </c>
      <c r="GK82">
        <v>1</v>
      </c>
      <c r="GL82" t="s">
        <v>839</v>
      </c>
      <c r="GN82" t="str">
        <f>("Participation in sports for transgender athletes")</f>
        <v>Participation in sports for transgender athletes</v>
      </c>
      <c r="GO82" t="s">
        <v>839</v>
      </c>
      <c r="GQ82">
        <v>0</v>
      </c>
      <c r="GT82">
        <v>0</v>
      </c>
      <c r="HF82">
        <v>0</v>
      </c>
      <c r="HI82">
        <v>1</v>
      </c>
      <c r="HJ82" t="s">
        <v>833</v>
      </c>
      <c r="HL82">
        <v>1</v>
      </c>
      <c r="HM82" t="s">
        <v>833</v>
      </c>
      <c r="HO82" t="s">
        <v>834</v>
      </c>
      <c r="HP82" t="s">
        <v>833</v>
      </c>
      <c r="HR82">
        <v>0</v>
      </c>
      <c r="IA82" t="str">
        <f>("Public schools")</f>
        <v>Public schools</v>
      </c>
      <c r="IB82" t="s">
        <v>835</v>
      </c>
      <c r="ID82" t="str">
        <f>("School district")</f>
        <v>School district</v>
      </c>
      <c r="IG82">
        <v>0</v>
      </c>
    </row>
    <row r="83" spans="1:241">
      <c r="A83" t="s">
        <v>234</v>
      </c>
      <c r="B83" s="1">
        <v>43678</v>
      </c>
      <c r="C83" s="1">
        <v>44377</v>
      </c>
      <c r="D83" t="str">
        <f>("Firearms, Inclusionary Zoning, Paid Leave, Rent Control, TEL: Property Tax Levy Limit")</f>
        <v>Firearms, Inclusionary Zoning, Paid Leave, Rent Control, TEL: Property Tax Levy Limit</v>
      </c>
      <c r="E83" t="s">
        <v>841</v>
      </c>
      <c r="G83">
        <v>0</v>
      </c>
      <c r="V83">
        <v>0</v>
      </c>
      <c r="Y83">
        <v>1</v>
      </c>
      <c r="Z83" t="s">
        <v>842</v>
      </c>
      <c r="AB83" t="str">
        <f>("Purchase, Carrying, Transfer, Registration requirements, Sale, Licensing, Concealed carry, Ammunition, Ownership, Transportation, Enforcing federal firearm laws")</f>
        <v>Purchase, Carrying, Transfer, Registration requirements, Sale, Licensing, Concealed carry, Ammunition, Ownership, Transportation, Enforcing federal firearm laws</v>
      </c>
      <c r="AC83" t="s">
        <v>843</v>
      </c>
      <c r="AD83" t="s">
        <v>844</v>
      </c>
      <c r="AE83">
        <v>0</v>
      </c>
      <c r="AK83">
        <v>1</v>
      </c>
      <c r="AL83" t="s">
        <v>845</v>
      </c>
      <c r="AN83">
        <v>1</v>
      </c>
      <c r="AO83" t="s">
        <v>845</v>
      </c>
      <c r="AQ83" t="str">
        <f t="shared" si="62"/>
        <v>Civil liability</v>
      </c>
      <c r="AR83" t="s">
        <v>845</v>
      </c>
      <c r="AT83" t="str">
        <f t="shared" si="63"/>
        <v>Anyone impacted</v>
      </c>
      <c r="AU83" t="s">
        <v>845</v>
      </c>
      <c r="AW83">
        <v>0</v>
      </c>
      <c r="AZ83">
        <v>1</v>
      </c>
      <c r="BA83" t="s">
        <v>846</v>
      </c>
      <c r="BC83" t="str">
        <f>("Types of residential units not specified")</f>
        <v>Types of residential units not specified</v>
      </c>
      <c r="BD83" t="s">
        <v>846</v>
      </c>
      <c r="BF83">
        <v>1</v>
      </c>
      <c r="BG83" t="s">
        <v>846</v>
      </c>
      <c r="BI83" t="str">
        <f>("Voluntary programs")</f>
        <v>Voluntary programs</v>
      </c>
      <c r="BJ83" t="s">
        <v>846</v>
      </c>
      <c r="BL83">
        <v>0</v>
      </c>
      <c r="BO83">
        <v>0</v>
      </c>
      <c r="CG83">
        <v>0</v>
      </c>
      <c r="CJ83">
        <v>1</v>
      </c>
      <c r="CK83" t="s">
        <v>847</v>
      </c>
      <c r="CM83" t="str">
        <f t="shared" si="64"/>
        <v>Paid sick leave, Family medical leave</v>
      </c>
      <c r="CN83" t="s">
        <v>848</v>
      </c>
      <c r="CP83">
        <v>0</v>
      </c>
      <c r="CY83">
        <v>0</v>
      </c>
      <c r="DB83">
        <v>1</v>
      </c>
      <c r="DC83" t="s">
        <v>846</v>
      </c>
      <c r="DE83" t="str">
        <f t="shared" si="47"/>
        <v>Statute</v>
      </c>
      <c r="DF83" t="s">
        <v>846</v>
      </c>
      <c r="DH83">
        <v>1</v>
      </c>
      <c r="DI83" t="s">
        <v>846</v>
      </c>
      <c r="DK83" t="str">
        <f>("Voluntary agreement with local government")</f>
        <v>Voluntary agreement with local government</v>
      </c>
      <c r="DL83" t="s">
        <v>846</v>
      </c>
      <c r="DN83">
        <v>0</v>
      </c>
      <c r="DQ83">
        <v>0</v>
      </c>
      <c r="DT83">
        <v>0</v>
      </c>
      <c r="EF83">
        <v>0</v>
      </c>
      <c r="ER83">
        <v>0</v>
      </c>
      <c r="FD83">
        <v>0</v>
      </c>
      <c r="FP83">
        <v>0</v>
      </c>
      <c r="GB83">
        <v>1</v>
      </c>
      <c r="GC83" t="s">
        <v>849</v>
      </c>
      <c r="GE83" t="str">
        <f>("Statute")</f>
        <v>Statute</v>
      </c>
      <c r="GF83" t="s">
        <v>849</v>
      </c>
      <c r="GH83">
        <v>1</v>
      </c>
      <c r="GI83" t="s">
        <v>849</v>
      </c>
      <c r="GK83">
        <v>0</v>
      </c>
      <c r="GQ83">
        <v>0</v>
      </c>
      <c r="GT83">
        <v>0</v>
      </c>
      <c r="HF83">
        <v>0</v>
      </c>
      <c r="HI83">
        <v>0</v>
      </c>
      <c r="IG83">
        <v>0</v>
      </c>
    </row>
    <row r="84" spans="1:241">
      <c r="A84" t="s">
        <v>234</v>
      </c>
      <c r="B84" s="1">
        <v>44378</v>
      </c>
      <c r="C84" s="1">
        <v>44866</v>
      </c>
      <c r="D84" t="str">
        <f>("Firearms, Inclusionary Zoning, Paid Leave, Rent Control")</f>
        <v>Firearms, Inclusionary Zoning, Paid Leave, Rent Control</v>
      </c>
      <c r="E84" t="s">
        <v>850</v>
      </c>
      <c r="G84">
        <v>0</v>
      </c>
      <c r="V84">
        <v>0</v>
      </c>
      <c r="Y84">
        <v>1</v>
      </c>
      <c r="Z84" t="s">
        <v>842</v>
      </c>
      <c r="AB84" t="str">
        <f>("Purchase, Carrying, Transfer, Registration requirements, Sale, Licensing, Concealed carry, Ammunition, Ownership, Transportation, Enforcing federal firearm laws")</f>
        <v>Purchase, Carrying, Transfer, Registration requirements, Sale, Licensing, Concealed carry, Ammunition, Ownership, Transportation, Enforcing federal firearm laws</v>
      </c>
      <c r="AC84" t="s">
        <v>843</v>
      </c>
      <c r="AD84" t="s">
        <v>844</v>
      </c>
      <c r="AE84">
        <v>0</v>
      </c>
      <c r="AK84">
        <v>1</v>
      </c>
      <c r="AL84" t="s">
        <v>845</v>
      </c>
      <c r="AN84">
        <v>1</v>
      </c>
      <c r="AO84" t="s">
        <v>845</v>
      </c>
      <c r="AQ84" t="str">
        <f t="shared" si="62"/>
        <v>Civil liability</v>
      </c>
      <c r="AR84" t="s">
        <v>845</v>
      </c>
      <c r="AT84" t="str">
        <f t="shared" si="63"/>
        <v>Anyone impacted</v>
      </c>
      <c r="AU84" t="s">
        <v>845</v>
      </c>
      <c r="AW84">
        <v>0</v>
      </c>
      <c r="AZ84">
        <v>1</v>
      </c>
      <c r="BA84" t="s">
        <v>846</v>
      </c>
      <c r="BC84" t="str">
        <f>("Types of residential units not specified")</f>
        <v>Types of residential units not specified</v>
      </c>
      <c r="BD84" t="s">
        <v>846</v>
      </c>
      <c r="BF84">
        <v>1</v>
      </c>
      <c r="BG84" t="s">
        <v>846</v>
      </c>
      <c r="BI84" t="str">
        <f>("Voluntary programs")</f>
        <v>Voluntary programs</v>
      </c>
      <c r="BJ84" t="s">
        <v>846</v>
      </c>
      <c r="BL84">
        <v>0</v>
      </c>
      <c r="BO84">
        <v>0</v>
      </c>
      <c r="CG84">
        <v>0</v>
      </c>
      <c r="CJ84">
        <v>1</v>
      </c>
      <c r="CK84" t="s">
        <v>847</v>
      </c>
      <c r="CM84" t="str">
        <f t="shared" si="64"/>
        <v>Paid sick leave, Family medical leave</v>
      </c>
      <c r="CN84" t="s">
        <v>848</v>
      </c>
      <c r="CP84">
        <v>0</v>
      </c>
      <c r="CY84">
        <v>0</v>
      </c>
      <c r="DB84">
        <v>1</v>
      </c>
      <c r="DC84" t="s">
        <v>846</v>
      </c>
      <c r="DE84" t="str">
        <f t="shared" si="47"/>
        <v>Statute</v>
      </c>
      <c r="DF84" t="s">
        <v>846</v>
      </c>
      <c r="DH84">
        <v>1</v>
      </c>
      <c r="DI84" t="s">
        <v>846</v>
      </c>
      <c r="DK84" t="str">
        <f>("Voluntary agreement with local government")</f>
        <v>Voluntary agreement with local government</v>
      </c>
      <c r="DL84" t="s">
        <v>846</v>
      </c>
      <c r="DN84">
        <v>0</v>
      </c>
      <c r="DQ84">
        <v>0</v>
      </c>
      <c r="DT84">
        <v>0</v>
      </c>
      <c r="EF84">
        <v>0</v>
      </c>
      <c r="ER84">
        <v>0</v>
      </c>
      <c r="FD84">
        <v>0</v>
      </c>
      <c r="FP84">
        <v>0</v>
      </c>
      <c r="GB84">
        <v>0</v>
      </c>
      <c r="GK84">
        <v>0</v>
      </c>
      <c r="GQ84">
        <v>0</v>
      </c>
      <c r="GT84">
        <v>0</v>
      </c>
      <c r="HF84">
        <v>0</v>
      </c>
      <c r="HI84">
        <v>0</v>
      </c>
      <c r="IG84">
        <v>0</v>
      </c>
    </row>
    <row r="85" spans="1:241">
      <c r="A85" t="s">
        <v>235</v>
      </c>
      <c r="B85" s="1">
        <v>43678</v>
      </c>
      <c r="C85" s="1">
        <v>43935</v>
      </c>
      <c r="D85" t="str">
        <f>("Firearms, Paid Leave, Rent Control, TEL: Full Disclosure Requirements, TEL: Property Tax Rate Limit, TEL: Property Tax Levy Limit")</f>
        <v>Firearms, Paid Leave, Rent Control, TEL: Full Disclosure Requirements, TEL: Property Tax Rate Limit, TEL: Property Tax Levy Limit</v>
      </c>
      <c r="E85" t="s">
        <v>851</v>
      </c>
      <c r="G85">
        <v>0</v>
      </c>
      <c r="V85">
        <v>0</v>
      </c>
      <c r="Y85">
        <v>1</v>
      </c>
      <c r="Z85" t="s">
        <v>852</v>
      </c>
      <c r="AB85" t="str">
        <f>("Possession, Purchase, Carrying, Transfer, Sale, Licensing, Concealed carry, Ammunition, Ownership, Transportation, Manufacture")</f>
        <v>Possession, Purchase, Carrying, Transfer, Sale, Licensing, Concealed carry, Ammunition, Ownership, Transportation, Manufacture</v>
      </c>
      <c r="AC85" t="s">
        <v>853</v>
      </c>
      <c r="AE85">
        <v>1</v>
      </c>
      <c r="AF85" t="s">
        <v>854</v>
      </c>
      <c r="AH85" t="str">
        <f>("Handguns")</f>
        <v>Handguns</v>
      </c>
      <c r="AI85" t="s">
        <v>854</v>
      </c>
      <c r="AK85">
        <v>1</v>
      </c>
      <c r="AL85" t="s">
        <v>852</v>
      </c>
      <c r="AN85">
        <v>0</v>
      </c>
      <c r="AQ85" t="str">
        <f t="shared" si="62"/>
        <v>Civil liability</v>
      </c>
      <c r="AR85" t="s">
        <v>852</v>
      </c>
      <c r="AT85" t="str">
        <f t="shared" si="63"/>
        <v>Anyone impacted</v>
      </c>
      <c r="AU85" t="s">
        <v>852</v>
      </c>
      <c r="AW85">
        <v>1</v>
      </c>
      <c r="AX85" t="s">
        <v>855</v>
      </c>
      <c r="AY85" t="s">
        <v>856</v>
      </c>
      <c r="AZ85">
        <v>0</v>
      </c>
      <c r="BL85">
        <v>0</v>
      </c>
      <c r="BO85">
        <v>0</v>
      </c>
      <c r="CG85">
        <v>0</v>
      </c>
      <c r="CJ85">
        <v>1</v>
      </c>
      <c r="CK85" t="s">
        <v>857</v>
      </c>
      <c r="CM85" t="str">
        <f t="shared" si="64"/>
        <v>Paid sick leave, Family medical leave</v>
      </c>
      <c r="CN85" t="s">
        <v>857</v>
      </c>
      <c r="CP85">
        <v>0</v>
      </c>
      <c r="CY85">
        <v>0</v>
      </c>
      <c r="DB85">
        <v>1</v>
      </c>
      <c r="DC85" t="s">
        <v>858</v>
      </c>
      <c r="DE85" t="str">
        <f t="shared" si="47"/>
        <v>Statute</v>
      </c>
      <c r="DF85" t="s">
        <v>858</v>
      </c>
      <c r="DH85">
        <v>0</v>
      </c>
      <c r="DN85">
        <v>0</v>
      </c>
      <c r="DQ85">
        <v>0</v>
      </c>
      <c r="DT85">
        <v>1</v>
      </c>
      <c r="DU85" t="s">
        <v>859</v>
      </c>
      <c r="DW85" t="str">
        <f>("Statute")</f>
        <v>Statute</v>
      </c>
      <c r="DZ85" t="str">
        <f>("Excess of certified rate (rollback rate)")</f>
        <v>Excess of certified rate (rollback rate)</v>
      </c>
      <c r="EA85" t="s">
        <v>860</v>
      </c>
      <c r="EC85">
        <v>1</v>
      </c>
      <c r="ED85" t="s">
        <v>861</v>
      </c>
      <c r="EF85">
        <v>0</v>
      </c>
      <c r="ER85">
        <v>0</v>
      </c>
      <c r="FD85">
        <v>1</v>
      </c>
      <c r="FE85" t="s">
        <v>862</v>
      </c>
      <c r="FG85" t="str">
        <f t="shared" ref="FG85:FG97" si="73">("State constitution, Statute")</f>
        <v>State constitution, Statute</v>
      </c>
      <c r="FH85" t="s">
        <v>863</v>
      </c>
      <c r="FJ85" t="str">
        <f t="shared" ref="FJ85:FJ97" si="74">("School districts, Local governments")</f>
        <v>School districts, Local governments</v>
      </c>
      <c r="FK85" t="s">
        <v>864</v>
      </c>
      <c r="FM85">
        <v>1</v>
      </c>
      <c r="FN85" t="s">
        <v>865</v>
      </c>
      <c r="FP85">
        <v>0</v>
      </c>
      <c r="GB85">
        <v>1</v>
      </c>
      <c r="GC85" t="s">
        <v>866</v>
      </c>
      <c r="GE85" t="str">
        <f>("Statute")</f>
        <v>Statute</v>
      </c>
      <c r="GF85" t="s">
        <v>867</v>
      </c>
      <c r="GH85">
        <v>1</v>
      </c>
      <c r="GI85" t="s">
        <v>868</v>
      </c>
      <c r="GK85">
        <v>0</v>
      </c>
      <c r="GQ85">
        <v>0</v>
      </c>
      <c r="GT85">
        <v>0</v>
      </c>
      <c r="HF85">
        <v>0</v>
      </c>
      <c r="HI85">
        <v>0</v>
      </c>
      <c r="IG85">
        <v>0</v>
      </c>
    </row>
    <row r="86" spans="1:241">
      <c r="A86" t="s">
        <v>235</v>
      </c>
      <c r="B86" s="1">
        <v>43936</v>
      </c>
      <c r="C86" s="1">
        <v>44196</v>
      </c>
      <c r="D86" t="str">
        <f>("Firearms, Paid Leave, Rent Control, TEL: Full Disclosure Requirements, TEL: Property Tax Rate Limit, TEL: Property Tax Levy Limit")</f>
        <v>Firearms, Paid Leave, Rent Control, TEL: Full Disclosure Requirements, TEL: Property Tax Rate Limit, TEL: Property Tax Levy Limit</v>
      </c>
      <c r="E86" t="s">
        <v>851</v>
      </c>
      <c r="G86">
        <v>0</v>
      </c>
      <c r="V86">
        <v>0</v>
      </c>
      <c r="Y86">
        <v>1</v>
      </c>
      <c r="Z86" t="s">
        <v>852</v>
      </c>
      <c r="AB86" t="str">
        <f>("Possession, Purchase, Carrying, Transfer, Sale, Licensing, Concealed carry, Ammunition, Ownership, Transportation, Manufacture")</f>
        <v>Possession, Purchase, Carrying, Transfer, Sale, Licensing, Concealed carry, Ammunition, Ownership, Transportation, Manufacture</v>
      </c>
      <c r="AC86" t="s">
        <v>853</v>
      </c>
      <c r="AE86">
        <v>1</v>
      </c>
      <c r="AF86" t="s">
        <v>854</v>
      </c>
      <c r="AH86" t="str">
        <f>("Handguns")</f>
        <v>Handguns</v>
      </c>
      <c r="AI86" t="s">
        <v>854</v>
      </c>
      <c r="AK86">
        <v>1</v>
      </c>
      <c r="AL86" t="s">
        <v>852</v>
      </c>
      <c r="AN86">
        <v>0</v>
      </c>
      <c r="AQ86" t="str">
        <f t="shared" si="62"/>
        <v>Civil liability</v>
      </c>
      <c r="AR86" t="s">
        <v>852</v>
      </c>
      <c r="AT86" t="str">
        <f t="shared" si="63"/>
        <v>Anyone impacted</v>
      </c>
      <c r="AU86" t="s">
        <v>852</v>
      </c>
      <c r="AW86">
        <v>1</v>
      </c>
      <c r="AX86" t="s">
        <v>855</v>
      </c>
      <c r="AY86" t="s">
        <v>856</v>
      </c>
      <c r="AZ86">
        <v>0</v>
      </c>
      <c r="BL86">
        <v>0</v>
      </c>
      <c r="BO86">
        <v>0</v>
      </c>
      <c r="CG86">
        <v>0</v>
      </c>
      <c r="CJ86">
        <v>1</v>
      </c>
      <c r="CK86" t="s">
        <v>857</v>
      </c>
      <c r="CM86" t="str">
        <f t="shared" si="64"/>
        <v>Paid sick leave, Family medical leave</v>
      </c>
      <c r="CN86" t="s">
        <v>857</v>
      </c>
      <c r="CP86">
        <v>0</v>
      </c>
      <c r="CY86">
        <v>0</v>
      </c>
      <c r="DB86">
        <v>1</v>
      </c>
      <c r="DC86" t="s">
        <v>858</v>
      </c>
      <c r="DE86" t="str">
        <f t="shared" si="47"/>
        <v>Statute</v>
      </c>
      <c r="DF86" t="s">
        <v>858</v>
      </c>
      <c r="DH86">
        <v>0</v>
      </c>
      <c r="DN86">
        <v>0</v>
      </c>
      <c r="DQ86">
        <v>0</v>
      </c>
      <c r="DT86">
        <v>1</v>
      </c>
      <c r="DU86" t="s">
        <v>859</v>
      </c>
      <c r="DW86" t="str">
        <f>("Statute")</f>
        <v>Statute</v>
      </c>
      <c r="DZ86" t="str">
        <f>("Excess of certified rate (rollback rate), Tax rate")</f>
        <v>Excess of certified rate (rollback rate), Tax rate</v>
      </c>
      <c r="EA86" t="s">
        <v>860</v>
      </c>
      <c r="EC86">
        <v>1</v>
      </c>
      <c r="ED86" t="s">
        <v>861</v>
      </c>
      <c r="EF86">
        <v>0</v>
      </c>
      <c r="ER86">
        <v>0</v>
      </c>
      <c r="FD86">
        <v>1</v>
      </c>
      <c r="FE86" t="s">
        <v>862</v>
      </c>
      <c r="FG86" t="str">
        <f t="shared" si="73"/>
        <v>State constitution, Statute</v>
      </c>
      <c r="FH86" t="s">
        <v>863</v>
      </c>
      <c r="FJ86" t="str">
        <f t="shared" si="74"/>
        <v>School districts, Local governments</v>
      </c>
      <c r="FK86" t="s">
        <v>864</v>
      </c>
      <c r="FM86">
        <v>1</v>
      </c>
      <c r="FN86" t="s">
        <v>865</v>
      </c>
      <c r="FP86">
        <v>0</v>
      </c>
      <c r="GB86">
        <v>1</v>
      </c>
      <c r="GC86" t="s">
        <v>866</v>
      </c>
      <c r="GE86" t="str">
        <f>("Statute")</f>
        <v>Statute</v>
      </c>
      <c r="GF86" t="s">
        <v>867</v>
      </c>
      <c r="GH86">
        <v>1</v>
      </c>
      <c r="GI86" t="s">
        <v>868</v>
      </c>
      <c r="GK86">
        <v>0</v>
      </c>
      <c r="GQ86">
        <v>0</v>
      </c>
      <c r="GT86">
        <v>0</v>
      </c>
      <c r="HF86">
        <v>0</v>
      </c>
      <c r="HI86">
        <v>0</v>
      </c>
      <c r="IG86">
        <v>0</v>
      </c>
    </row>
    <row r="87" spans="1:241">
      <c r="A87" t="s">
        <v>235</v>
      </c>
      <c r="B87" s="1">
        <v>44197</v>
      </c>
      <c r="C87" s="1">
        <v>44375</v>
      </c>
      <c r="D87" t="str">
        <f>("Firearms, Paid Leave, Rent Control, TEL: Full Disclosure Requirements, TEL: Property Tax Rate Limit, TEL: Property Tax Levy Limit")</f>
        <v>Firearms, Paid Leave, Rent Control, TEL: Full Disclosure Requirements, TEL: Property Tax Rate Limit, TEL: Property Tax Levy Limit</v>
      </c>
      <c r="E87" t="s">
        <v>869</v>
      </c>
      <c r="G87">
        <v>0</v>
      </c>
      <c r="V87">
        <v>0</v>
      </c>
      <c r="Y87">
        <v>1</v>
      </c>
      <c r="Z87" t="s">
        <v>852</v>
      </c>
      <c r="AB87" t="str">
        <f>("Possession, Purchase, Carrying, Transfer, Sale, Licensing, Concealed carry, Ammunition, Ownership, Transportation, Manufacture")</f>
        <v>Possession, Purchase, Carrying, Transfer, Sale, Licensing, Concealed carry, Ammunition, Ownership, Transportation, Manufacture</v>
      </c>
      <c r="AC87" t="s">
        <v>853</v>
      </c>
      <c r="AE87">
        <v>1</v>
      </c>
      <c r="AF87" t="s">
        <v>854</v>
      </c>
      <c r="AH87" t="str">
        <f>("Handguns")</f>
        <v>Handguns</v>
      </c>
      <c r="AI87" t="s">
        <v>854</v>
      </c>
      <c r="AK87">
        <v>1</v>
      </c>
      <c r="AL87" t="s">
        <v>852</v>
      </c>
      <c r="AN87">
        <v>0</v>
      </c>
      <c r="AQ87" t="str">
        <f t="shared" si="62"/>
        <v>Civil liability</v>
      </c>
      <c r="AR87" t="s">
        <v>852</v>
      </c>
      <c r="AT87" t="str">
        <f t="shared" si="63"/>
        <v>Anyone impacted</v>
      </c>
      <c r="AU87" t="s">
        <v>852</v>
      </c>
      <c r="AW87">
        <v>1</v>
      </c>
      <c r="AX87" t="s">
        <v>855</v>
      </c>
      <c r="AY87" t="s">
        <v>856</v>
      </c>
      <c r="AZ87">
        <v>0</v>
      </c>
      <c r="BL87">
        <v>0</v>
      </c>
      <c r="BO87">
        <v>0</v>
      </c>
      <c r="CG87">
        <v>0</v>
      </c>
      <c r="CJ87">
        <v>1</v>
      </c>
      <c r="CK87" t="s">
        <v>857</v>
      </c>
      <c r="CM87" t="str">
        <f t="shared" si="64"/>
        <v>Paid sick leave, Family medical leave</v>
      </c>
      <c r="CN87" t="s">
        <v>857</v>
      </c>
      <c r="CP87">
        <v>0</v>
      </c>
      <c r="CY87">
        <v>0</v>
      </c>
      <c r="DB87">
        <v>1</v>
      </c>
      <c r="DC87" t="s">
        <v>858</v>
      </c>
      <c r="DE87" t="str">
        <f t="shared" si="47"/>
        <v>Statute</v>
      </c>
      <c r="DF87" t="s">
        <v>858</v>
      </c>
      <c r="DH87">
        <v>0</v>
      </c>
      <c r="DN87">
        <v>0</v>
      </c>
      <c r="DQ87">
        <v>0</v>
      </c>
      <c r="DT87">
        <v>1</v>
      </c>
      <c r="DU87" t="s">
        <v>870</v>
      </c>
      <c r="DW87" t="str">
        <f>("Statute")</f>
        <v>Statute</v>
      </c>
      <c r="DZ87" t="str">
        <f>("Excess of certified rate (rollback rate), Tax rate")</f>
        <v>Excess of certified rate (rollback rate), Tax rate</v>
      </c>
      <c r="EA87" t="s">
        <v>871</v>
      </c>
      <c r="EC87">
        <v>1</v>
      </c>
      <c r="ED87" t="s">
        <v>861</v>
      </c>
      <c r="EF87">
        <v>0</v>
      </c>
      <c r="ER87">
        <v>0</v>
      </c>
      <c r="FD87">
        <v>1</v>
      </c>
      <c r="FE87" t="s">
        <v>862</v>
      </c>
      <c r="FG87" t="str">
        <f t="shared" si="73"/>
        <v>State constitution, Statute</v>
      </c>
      <c r="FH87" t="s">
        <v>863</v>
      </c>
      <c r="FJ87" t="str">
        <f t="shared" si="74"/>
        <v>School districts, Local governments</v>
      </c>
      <c r="FK87" t="s">
        <v>864</v>
      </c>
      <c r="FM87">
        <v>1</v>
      </c>
      <c r="FN87" t="s">
        <v>865</v>
      </c>
      <c r="FP87">
        <v>0</v>
      </c>
      <c r="GB87">
        <v>1</v>
      </c>
      <c r="GC87" t="s">
        <v>872</v>
      </c>
      <c r="GE87" t="str">
        <f>("Statute")</f>
        <v>Statute</v>
      </c>
      <c r="GF87" t="s">
        <v>867</v>
      </c>
      <c r="GH87">
        <v>1</v>
      </c>
      <c r="GI87" t="s">
        <v>873</v>
      </c>
      <c r="GK87">
        <v>0</v>
      </c>
      <c r="GQ87">
        <v>0</v>
      </c>
      <c r="GT87">
        <v>0</v>
      </c>
      <c r="HF87">
        <v>0</v>
      </c>
      <c r="HI87">
        <v>0</v>
      </c>
      <c r="IG87">
        <v>0</v>
      </c>
    </row>
    <row r="88" spans="1:241">
      <c r="A88" t="s">
        <v>235</v>
      </c>
      <c r="B88" s="1">
        <v>44376</v>
      </c>
      <c r="C88" s="1">
        <v>44755</v>
      </c>
      <c r="D88" t="str">
        <f>("Firearms, Paid Leave, Rent Control, TEL: Full Disclosure Requirements, TEL: Property Tax Rate Limit, TEL: Property Tax Levy Limit")</f>
        <v>Firearms, Paid Leave, Rent Control, TEL: Full Disclosure Requirements, TEL: Property Tax Rate Limit, TEL: Property Tax Levy Limit</v>
      </c>
      <c r="E88" t="s">
        <v>874</v>
      </c>
      <c r="G88">
        <v>0</v>
      </c>
      <c r="V88">
        <v>0</v>
      </c>
      <c r="Y88">
        <v>1</v>
      </c>
      <c r="Z88" t="s">
        <v>852</v>
      </c>
      <c r="AB88" t="str">
        <f>("Possession, Purchase, Carrying, Transfer, Sale, Licensing, Concealed carry, Ammunition, Ownership, Transportation, Manufacture")</f>
        <v>Possession, Purchase, Carrying, Transfer, Sale, Licensing, Concealed carry, Ammunition, Ownership, Transportation, Manufacture</v>
      </c>
      <c r="AC88" t="s">
        <v>853</v>
      </c>
      <c r="AE88">
        <v>1</v>
      </c>
      <c r="AF88" t="s">
        <v>854</v>
      </c>
      <c r="AH88" t="str">
        <f>("Handguns")</f>
        <v>Handguns</v>
      </c>
      <c r="AI88" t="s">
        <v>854</v>
      </c>
      <c r="AK88">
        <v>1</v>
      </c>
      <c r="AL88" t="s">
        <v>852</v>
      </c>
      <c r="AN88">
        <v>0</v>
      </c>
      <c r="AQ88" t="str">
        <f t="shared" si="62"/>
        <v>Civil liability</v>
      </c>
      <c r="AR88" t="s">
        <v>852</v>
      </c>
      <c r="AT88" t="str">
        <f t="shared" si="63"/>
        <v>Anyone impacted</v>
      </c>
      <c r="AU88" t="s">
        <v>852</v>
      </c>
      <c r="AW88">
        <v>1</v>
      </c>
      <c r="AX88" t="s">
        <v>855</v>
      </c>
      <c r="AY88" t="s">
        <v>856</v>
      </c>
      <c r="AZ88">
        <v>0</v>
      </c>
      <c r="BL88">
        <v>0</v>
      </c>
      <c r="BO88">
        <v>0</v>
      </c>
      <c r="CG88">
        <v>0</v>
      </c>
      <c r="CJ88">
        <v>1</v>
      </c>
      <c r="CK88" t="s">
        <v>857</v>
      </c>
      <c r="CM88" t="str">
        <f t="shared" si="64"/>
        <v>Paid sick leave, Family medical leave</v>
      </c>
      <c r="CN88" t="s">
        <v>857</v>
      </c>
      <c r="CP88">
        <v>0</v>
      </c>
      <c r="CY88">
        <v>0</v>
      </c>
      <c r="DB88">
        <v>1</v>
      </c>
      <c r="DC88" t="s">
        <v>858</v>
      </c>
      <c r="DE88" t="str">
        <f t="shared" si="47"/>
        <v>Statute</v>
      </c>
      <c r="DF88" t="s">
        <v>858</v>
      </c>
      <c r="DH88">
        <v>0</v>
      </c>
      <c r="DN88">
        <v>0</v>
      </c>
      <c r="DQ88">
        <v>0</v>
      </c>
      <c r="DT88">
        <v>1</v>
      </c>
      <c r="DU88" t="s">
        <v>875</v>
      </c>
      <c r="DW88" t="str">
        <f>("Statute")</f>
        <v>Statute</v>
      </c>
      <c r="DZ88" t="str">
        <f>("Excess of certified rate (rollback rate), Tax rate")</f>
        <v>Excess of certified rate (rollback rate), Tax rate</v>
      </c>
      <c r="EA88" t="s">
        <v>876</v>
      </c>
      <c r="EC88">
        <v>1</v>
      </c>
      <c r="ED88" t="s">
        <v>861</v>
      </c>
      <c r="EF88">
        <v>0</v>
      </c>
      <c r="ER88">
        <v>0</v>
      </c>
      <c r="FD88">
        <v>1</v>
      </c>
      <c r="FE88" t="s">
        <v>862</v>
      </c>
      <c r="FG88" t="str">
        <f t="shared" si="73"/>
        <v>State constitution, Statute</v>
      </c>
      <c r="FH88" t="s">
        <v>863</v>
      </c>
      <c r="FJ88" t="str">
        <f t="shared" si="74"/>
        <v>School districts, Local governments</v>
      </c>
      <c r="FK88" t="s">
        <v>864</v>
      </c>
      <c r="FM88">
        <v>1</v>
      </c>
      <c r="FN88" t="s">
        <v>865</v>
      </c>
      <c r="FP88">
        <v>0</v>
      </c>
      <c r="GB88">
        <v>1</v>
      </c>
      <c r="GC88" t="s">
        <v>877</v>
      </c>
      <c r="GE88" t="str">
        <f>("Statute")</f>
        <v>Statute</v>
      </c>
      <c r="GF88" t="s">
        <v>867</v>
      </c>
      <c r="GH88">
        <v>1</v>
      </c>
      <c r="GI88" t="s">
        <v>878</v>
      </c>
      <c r="GK88">
        <v>0</v>
      </c>
      <c r="GQ88">
        <v>0</v>
      </c>
      <c r="GT88">
        <v>0</v>
      </c>
      <c r="HF88">
        <v>0</v>
      </c>
      <c r="HI88">
        <v>0</v>
      </c>
      <c r="IG88">
        <v>0</v>
      </c>
    </row>
    <row r="89" spans="1:241">
      <c r="A89" t="s">
        <v>235</v>
      </c>
      <c r="B89" s="1">
        <v>44756</v>
      </c>
      <c r="C89" s="1">
        <v>44866</v>
      </c>
      <c r="D89" t="str">
        <f>("Firearms, Paid Leave, Rent Control, TEL: Full Disclosure Requirements, TEL: Property Tax Rate Limit, TEL: Property Tax Levy Limit, Transgender Rights, Race and Racism in School Curriculum")</f>
        <v>Firearms, Paid Leave, Rent Control, TEL: Full Disclosure Requirements, TEL: Property Tax Rate Limit, TEL: Property Tax Levy Limit, Transgender Rights, Race and Racism in School Curriculum</v>
      </c>
      <c r="E89" t="s">
        <v>879</v>
      </c>
      <c r="G89">
        <v>0</v>
      </c>
      <c r="V89">
        <v>0</v>
      </c>
      <c r="Y89">
        <v>1</v>
      </c>
      <c r="Z89" t="s">
        <v>852</v>
      </c>
      <c r="AB89" t="str">
        <f>("Possession, Purchase, Carrying, Transfer, Sale, Licensing, Concealed carry, Ammunition, Ownership, Transportation, Manufacture")</f>
        <v>Possession, Purchase, Carrying, Transfer, Sale, Licensing, Concealed carry, Ammunition, Ownership, Transportation, Manufacture</v>
      </c>
      <c r="AC89" t="s">
        <v>853</v>
      </c>
      <c r="AE89">
        <v>1</v>
      </c>
      <c r="AF89" t="s">
        <v>854</v>
      </c>
      <c r="AH89" t="str">
        <f>("Handguns")</f>
        <v>Handguns</v>
      </c>
      <c r="AI89" t="s">
        <v>854</v>
      </c>
      <c r="AK89">
        <v>1</v>
      </c>
      <c r="AL89" t="s">
        <v>852</v>
      </c>
      <c r="AN89">
        <v>0</v>
      </c>
      <c r="AQ89" t="str">
        <f t="shared" si="62"/>
        <v>Civil liability</v>
      </c>
      <c r="AR89" t="s">
        <v>852</v>
      </c>
      <c r="AT89" t="str">
        <f t="shared" si="63"/>
        <v>Anyone impacted</v>
      </c>
      <c r="AU89" t="s">
        <v>852</v>
      </c>
      <c r="AW89">
        <v>1</v>
      </c>
      <c r="AX89" t="s">
        <v>855</v>
      </c>
      <c r="AY89" t="s">
        <v>856</v>
      </c>
      <c r="AZ89">
        <v>0</v>
      </c>
      <c r="BL89">
        <v>0</v>
      </c>
      <c r="BO89">
        <v>0</v>
      </c>
      <c r="CG89">
        <v>0</v>
      </c>
      <c r="CJ89">
        <v>1</v>
      </c>
      <c r="CK89" t="s">
        <v>857</v>
      </c>
      <c r="CM89" t="str">
        <f t="shared" si="64"/>
        <v>Paid sick leave, Family medical leave</v>
      </c>
      <c r="CN89" t="s">
        <v>857</v>
      </c>
      <c r="CP89">
        <v>0</v>
      </c>
      <c r="CY89">
        <v>0</v>
      </c>
      <c r="DB89">
        <v>1</v>
      </c>
      <c r="DC89" t="s">
        <v>858</v>
      </c>
      <c r="DE89" t="str">
        <f t="shared" si="47"/>
        <v>Statute</v>
      </c>
      <c r="DF89" t="s">
        <v>858</v>
      </c>
      <c r="DH89">
        <v>0</v>
      </c>
      <c r="DN89">
        <v>0</v>
      </c>
      <c r="DQ89">
        <v>0</v>
      </c>
      <c r="DT89">
        <v>1</v>
      </c>
      <c r="DU89" t="s">
        <v>875</v>
      </c>
      <c r="DW89" t="str">
        <f>("Statute")</f>
        <v>Statute</v>
      </c>
      <c r="DZ89" t="str">
        <f>("Excess of certified rate (rollback rate), Tax rate")</f>
        <v>Excess of certified rate (rollback rate), Tax rate</v>
      </c>
      <c r="EA89" t="s">
        <v>876</v>
      </c>
      <c r="EC89">
        <v>1</v>
      </c>
      <c r="ED89" t="s">
        <v>861</v>
      </c>
      <c r="EF89">
        <v>0</v>
      </c>
      <c r="ER89">
        <v>0</v>
      </c>
      <c r="FD89">
        <v>1</v>
      </c>
      <c r="FE89" t="s">
        <v>862</v>
      </c>
      <c r="FG89" t="str">
        <f t="shared" si="73"/>
        <v>State constitution, Statute</v>
      </c>
      <c r="FH89" t="s">
        <v>863</v>
      </c>
      <c r="FJ89" t="str">
        <f t="shared" si="74"/>
        <v>School districts, Local governments</v>
      </c>
      <c r="FK89" t="s">
        <v>864</v>
      </c>
      <c r="FM89">
        <v>1</v>
      </c>
      <c r="FN89" t="s">
        <v>865</v>
      </c>
      <c r="FP89">
        <v>0</v>
      </c>
      <c r="GB89">
        <v>1</v>
      </c>
      <c r="GC89" t="s">
        <v>877</v>
      </c>
      <c r="GE89" t="str">
        <f>("Statute")</f>
        <v>Statute</v>
      </c>
      <c r="GF89" t="s">
        <v>867</v>
      </c>
      <c r="GH89">
        <v>1</v>
      </c>
      <c r="GI89" t="s">
        <v>878</v>
      </c>
      <c r="GK89">
        <v>1</v>
      </c>
      <c r="GL89" t="s">
        <v>880</v>
      </c>
      <c r="GN89" t="str">
        <f>("Participation in sports for transgender athletes")</f>
        <v>Participation in sports for transgender athletes</v>
      </c>
      <c r="GO89" t="s">
        <v>880</v>
      </c>
      <c r="GQ89">
        <v>0</v>
      </c>
      <c r="GT89">
        <v>0</v>
      </c>
      <c r="HF89">
        <v>0</v>
      </c>
      <c r="HI89">
        <v>1</v>
      </c>
      <c r="HJ89" t="s">
        <v>881</v>
      </c>
      <c r="HL89">
        <v>1</v>
      </c>
      <c r="HM89" t="s">
        <v>881</v>
      </c>
      <c r="HN89" t="s">
        <v>882</v>
      </c>
      <c r="HO89" t="str">
        <f>("Individuals are responsible for actions committed in the past by other members of the same race")</f>
        <v>Individuals are responsible for actions committed in the past by other members of the same race</v>
      </c>
      <c r="HP89" t="s">
        <v>881</v>
      </c>
      <c r="HR89">
        <v>0</v>
      </c>
      <c r="IA89" t="str">
        <f>("Public schools, Charter schools")</f>
        <v>Public schools, Charter schools</v>
      </c>
      <c r="IB89" t="s">
        <v>881</v>
      </c>
      <c r="ID89" t="str">
        <f>("School district")</f>
        <v>School district</v>
      </c>
      <c r="IG89">
        <v>0</v>
      </c>
    </row>
    <row r="90" spans="1:241">
      <c r="A90" t="s">
        <v>236</v>
      </c>
      <c r="B90" s="1">
        <v>43678</v>
      </c>
      <c r="C90" s="1">
        <v>43992</v>
      </c>
      <c r="D90" t="str">
        <f t="shared" ref="D90:D96" si="75">("Firearms, Municipal Broadband, Paid Leave, Rent Control, TEL: Full Disclosure Requirements, TEL: Property Tax Rate Limit, TEL: Property Tax Levy Limit")</f>
        <v>Firearms, Municipal Broadband, Paid Leave, Rent Control, TEL: Full Disclosure Requirements, TEL: Property Tax Rate Limit, TEL: Property Tax Levy Limit</v>
      </c>
      <c r="E90" t="s">
        <v>883</v>
      </c>
      <c r="G90">
        <v>0</v>
      </c>
      <c r="V90">
        <v>0</v>
      </c>
      <c r="Y90">
        <v>1</v>
      </c>
      <c r="Z90" t="s">
        <v>884</v>
      </c>
      <c r="AB90" t="str">
        <f t="shared" ref="AB90:AB97" si="76">("Possession, Purchase, Transfer, Registration requirements, Sale, Licensing, Ammunition, Ownership, Transportation")</f>
        <v>Possession, Purchase, Transfer, Registration requirements, Sale, Licensing, Ammunition, Ownership, Transportation</v>
      </c>
      <c r="AC90" t="s">
        <v>885</v>
      </c>
      <c r="AE90">
        <v>0</v>
      </c>
      <c r="AK90">
        <v>0</v>
      </c>
      <c r="AW90">
        <v>0</v>
      </c>
      <c r="AZ90">
        <v>0</v>
      </c>
      <c r="BL90">
        <v>0</v>
      </c>
      <c r="BO90">
        <v>1</v>
      </c>
      <c r="BP90" t="s">
        <v>886</v>
      </c>
      <c r="BR90">
        <v>0</v>
      </c>
      <c r="CA90" t="str">
        <f t="shared" ref="CA90:CA97" si="77">("Yes")</f>
        <v>Yes</v>
      </c>
      <c r="CB90" t="s">
        <v>887</v>
      </c>
      <c r="CD90" t="s">
        <v>888</v>
      </c>
      <c r="CE90" t="s">
        <v>889</v>
      </c>
      <c r="CF90" t="s">
        <v>890</v>
      </c>
      <c r="CG90">
        <v>0</v>
      </c>
      <c r="CJ90">
        <v>1</v>
      </c>
      <c r="CK90" t="s">
        <v>891</v>
      </c>
      <c r="CM90" t="str">
        <f t="shared" ref="CM90:CM97" si="78">("Paid sick leave")</f>
        <v>Paid sick leave</v>
      </c>
      <c r="CN90" t="s">
        <v>891</v>
      </c>
      <c r="CP90">
        <v>1</v>
      </c>
      <c r="CQ90" t="s">
        <v>892</v>
      </c>
      <c r="CS90" t="str">
        <f t="shared" ref="CS90:CS97" si="79">("Public employees")</f>
        <v>Public employees</v>
      </c>
      <c r="CT90" t="s">
        <v>892</v>
      </c>
      <c r="CU90" t="s">
        <v>893</v>
      </c>
      <c r="CV90" t="str">
        <f t="shared" ref="CV90:CV97" si="80">("Paid sick leave, Family medical leave")</f>
        <v>Paid sick leave, Family medical leave</v>
      </c>
      <c r="CW90" t="s">
        <v>892</v>
      </c>
      <c r="CY90">
        <v>0</v>
      </c>
      <c r="DB90">
        <v>1</v>
      </c>
      <c r="DC90" t="s">
        <v>894</v>
      </c>
      <c r="DE90" t="str">
        <f t="shared" si="47"/>
        <v>Statute</v>
      </c>
      <c r="DF90" t="s">
        <v>894</v>
      </c>
      <c r="DH90">
        <v>0</v>
      </c>
      <c r="DN90">
        <v>0</v>
      </c>
      <c r="DQ90">
        <v>0</v>
      </c>
      <c r="DT90">
        <v>1</v>
      </c>
      <c r="DU90" t="s">
        <v>895</v>
      </c>
      <c r="DW90" t="str">
        <f t="shared" ref="DW90:DW97" si="81">("State constitution, Statute")</f>
        <v>State constitution, Statute</v>
      </c>
      <c r="DX90" t="s">
        <v>896</v>
      </c>
      <c r="DZ90" t="str">
        <f t="shared" ref="DZ90:DZ97" si="82">("Increase in tax levy over the prior year, Tax rate")</f>
        <v>Increase in tax levy over the prior year, Tax rate</v>
      </c>
      <c r="EA90" t="s">
        <v>895</v>
      </c>
      <c r="EC90">
        <v>1</v>
      </c>
      <c r="ED90" t="s">
        <v>897</v>
      </c>
      <c r="EF90">
        <v>0</v>
      </c>
      <c r="ER90">
        <v>0</v>
      </c>
      <c r="FD90">
        <v>1</v>
      </c>
      <c r="FE90" t="s">
        <v>898</v>
      </c>
      <c r="FG90" t="str">
        <f t="shared" si="73"/>
        <v>State constitution, Statute</v>
      </c>
      <c r="FH90" t="s">
        <v>899</v>
      </c>
      <c r="FJ90" t="str">
        <f t="shared" si="74"/>
        <v>School districts, Local governments</v>
      </c>
      <c r="FK90" t="s">
        <v>898</v>
      </c>
      <c r="FM90">
        <v>1</v>
      </c>
      <c r="FN90" t="s">
        <v>900</v>
      </c>
      <c r="FO90" t="s">
        <v>901</v>
      </c>
      <c r="FP90">
        <v>0</v>
      </c>
      <c r="GB90">
        <v>1</v>
      </c>
      <c r="GC90" t="s">
        <v>902</v>
      </c>
      <c r="GE90" t="str">
        <f t="shared" ref="GE90:GE97" si="83">("State constitution, Statute")</f>
        <v>State constitution, Statute</v>
      </c>
      <c r="GF90" t="s">
        <v>902</v>
      </c>
      <c r="GH90">
        <v>1</v>
      </c>
      <c r="GI90" t="s">
        <v>903</v>
      </c>
      <c r="GJ90" t="s">
        <v>904</v>
      </c>
      <c r="GK90">
        <v>0</v>
      </c>
      <c r="GQ90">
        <v>0</v>
      </c>
      <c r="GT90">
        <v>0</v>
      </c>
      <c r="HF90">
        <v>0</v>
      </c>
      <c r="HI90">
        <v>0</v>
      </c>
      <c r="IG90">
        <v>0</v>
      </c>
    </row>
    <row r="91" spans="1:241">
      <c r="A91" t="s">
        <v>236</v>
      </c>
      <c r="B91" s="1">
        <v>43993</v>
      </c>
      <c r="C91" s="1">
        <v>44043</v>
      </c>
      <c r="D91" t="str">
        <f t="shared" si="75"/>
        <v>Firearms, Municipal Broadband, Paid Leave, Rent Control, TEL: Full Disclosure Requirements, TEL: Property Tax Rate Limit, TEL: Property Tax Levy Limit</v>
      </c>
      <c r="E91" t="s">
        <v>883</v>
      </c>
      <c r="G91">
        <v>0</v>
      </c>
      <c r="V91">
        <v>0</v>
      </c>
      <c r="Y91">
        <v>1</v>
      </c>
      <c r="Z91" t="s">
        <v>884</v>
      </c>
      <c r="AB91" t="str">
        <f t="shared" si="76"/>
        <v>Possession, Purchase, Transfer, Registration requirements, Sale, Licensing, Ammunition, Ownership, Transportation</v>
      </c>
      <c r="AC91" t="s">
        <v>885</v>
      </c>
      <c r="AE91">
        <v>0</v>
      </c>
      <c r="AK91">
        <v>0</v>
      </c>
      <c r="AW91">
        <v>0</v>
      </c>
      <c r="AZ91">
        <v>0</v>
      </c>
      <c r="BL91">
        <v>0</v>
      </c>
      <c r="BO91">
        <v>1</v>
      </c>
      <c r="BP91" t="s">
        <v>886</v>
      </c>
      <c r="BR91">
        <v>0</v>
      </c>
      <c r="CA91" t="str">
        <f t="shared" si="77"/>
        <v>Yes</v>
      </c>
      <c r="CB91" t="s">
        <v>887</v>
      </c>
      <c r="CD91" t="s">
        <v>888</v>
      </c>
      <c r="CE91" t="s">
        <v>889</v>
      </c>
      <c r="CF91" t="s">
        <v>890</v>
      </c>
      <c r="CG91">
        <v>0</v>
      </c>
      <c r="CJ91">
        <v>1</v>
      </c>
      <c r="CK91" t="s">
        <v>891</v>
      </c>
      <c r="CM91" t="str">
        <f t="shared" si="78"/>
        <v>Paid sick leave</v>
      </c>
      <c r="CN91" t="s">
        <v>891</v>
      </c>
      <c r="CP91">
        <v>1</v>
      </c>
      <c r="CQ91" t="s">
        <v>905</v>
      </c>
      <c r="CS91" t="str">
        <f t="shared" si="79"/>
        <v>Public employees</v>
      </c>
      <c r="CT91" t="s">
        <v>905</v>
      </c>
      <c r="CU91" t="s">
        <v>893</v>
      </c>
      <c r="CV91" t="str">
        <f t="shared" si="80"/>
        <v>Paid sick leave, Family medical leave</v>
      </c>
      <c r="CW91" t="s">
        <v>905</v>
      </c>
      <c r="CY91">
        <v>0</v>
      </c>
      <c r="DB91">
        <v>1</v>
      </c>
      <c r="DC91" t="s">
        <v>894</v>
      </c>
      <c r="DE91" t="str">
        <f t="shared" si="47"/>
        <v>Statute</v>
      </c>
      <c r="DF91" t="s">
        <v>894</v>
      </c>
      <c r="DH91">
        <v>0</v>
      </c>
      <c r="DN91">
        <v>0</v>
      </c>
      <c r="DQ91">
        <v>0</v>
      </c>
      <c r="DT91">
        <v>1</v>
      </c>
      <c r="DU91" t="s">
        <v>895</v>
      </c>
      <c r="DW91" t="str">
        <f t="shared" si="81"/>
        <v>State constitution, Statute</v>
      </c>
      <c r="DX91" t="s">
        <v>896</v>
      </c>
      <c r="DZ91" t="str">
        <f t="shared" si="82"/>
        <v>Increase in tax levy over the prior year, Tax rate</v>
      </c>
      <c r="EA91" t="s">
        <v>895</v>
      </c>
      <c r="EC91">
        <v>1</v>
      </c>
      <c r="ED91" t="s">
        <v>897</v>
      </c>
      <c r="EF91">
        <v>0</v>
      </c>
      <c r="ER91">
        <v>0</v>
      </c>
      <c r="FD91">
        <v>1</v>
      </c>
      <c r="FE91" t="s">
        <v>898</v>
      </c>
      <c r="FG91" t="str">
        <f t="shared" si="73"/>
        <v>State constitution, Statute</v>
      </c>
      <c r="FH91" t="s">
        <v>899</v>
      </c>
      <c r="FJ91" t="str">
        <f t="shared" si="74"/>
        <v>School districts, Local governments</v>
      </c>
      <c r="FK91" t="s">
        <v>898</v>
      </c>
      <c r="FM91">
        <v>1</v>
      </c>
      <c r="FN91" t="s">
        <v>900</v>
      </c>
      <c r="FO91" t="s">
        <v>901</v>
      </c>
      <c r="FP91">
        <v>0</v>
      </c>
      <c r="GB91">
        <v>1</v>
      </c>
      <c r="GC91" t="s">
        <v>902</v>
      </c>
      <c r="GE91" t="str">
        <f t="shared" si="83"/>
        <v>State constitution, Statute</v>
      </c>
      <c r="GF91" t="s">
        <v>902</v>
      </c>
      <c r="GH91">
        <v>1</v>
      </c>
      <c r="GI91" t="s">
        <v>903</v>
      </c>
      <c r="GJ91" t="s">
        <v>904</v>
      </c>
      <c r="GK91">
        <v>0</v>
      </c>
      <c r="GQ91">
        <v>0</v>
      </c>
      <c r="GT91">
        <v>0</v>
      </c>
      <c r="HF91">
        <v>0</v>
      </c>
      <c r="HI91">
        <v>0</v>
      </c>
      <c r="IG91">
        <v>0</v>
      </c>
    </row>
    <row r="92" spans="1:241">
      <c r="A92" t="s">
        <v>236</v>
      </c>
      <c r="B92" s="1">
        <v>44044</v>
      </c>
      <c r="C92" s="1">
        <v>44131</v>
      </c>
      <c r="D92" t="str">
        <f t="shared" si="75"/>
        <v>Firearms, Municipal Broadband, Paid Leave, Rent Control, TEL: Full Disclosure Requirements, TEL: Property Tax Rate Limit, TEL: Property Tax Levy Limit</v>
      </c>
      <c r="E92" t="s">
        <v>906</v>
      </c>
      <c r="G92">
        <v>0</v>
      </c>
      <c r="V92">
        <v>0</v>
      </c>
      <c r="Y92">
        <v>1</v>
      </c>
      <c r="Z92" t="s">
        <v>884</v>
      </c>
      <c r="AB92" t="str">
        <f t="shared" si="76"/>
        <v>Possession, Purchase, Transfer, Registration requirements, Sale, Licensing, Ammunition, Ownership, Transportation</v>
      </c>
      <c r="AC92" t="s">
        <v>884</v>
      </c>
      <c r="AE92">
        <v>0</v>
      </c>
      <c r="AK92">
        <v>0</v>
      </c>
      <c r="AW92">
        <v>0</v>
      </c>
      <c r="AZ92">
        <v>0</v>
      </c>
      <c r="BL92">
        <v>0</v>
      </c>
      <c r="BO92">
        <v>1</v>
      </c>
      <c r="BP92" t="s">
        <v>886</v>
      </c>
      <c r="BR92">
        <v>0</v>
      </c>
      <c r="CA92" t="str">
        <f t="shared" si="77"/>
        <v>Yes</v>
      </c>
      <c r="CB92" t="s">
        <v>887</v>
      </c>
      <c r="CD92" t="s">
        <v>888</v>
      </c>
      <c r="CE92" t="s">
        <v>889</v>
      </c>
      <c r="CF92" t="s">
        <v>890</v>
      </c>
      <c r="CG92">
        <v>0</v>
      </c>
      <c r="CJ92">
        <v>1</v>
      </c>
      <c r="CK92" t="s">
        <v>891</v>
      </c>
      <c r="CM92" t="str">
        <f t="shared" si="78"/>
        <v>Paid sick leave</v>
      </c>
      <c r="CN92" t="s">
        <v>891</v>
      </c>
      <c r="CP92">
        <v>1</v>
      </c>
      <c r="CQ92" t="s">
        <v>907</v>
      </c>
      <c r="CS92" t="str">
        <f t="shared" si="79"/>
        <v>Public employees</v>
      </c>
      <c r="CT92" t="s">
        <v>907</v>
      </c>
      <c r="CU92" t="s">
        <v>893</v>
      </c>
      <c r="CV92" t="str">
        <f t="shared" si="80"/>
        <v>Paid sick leave, Family medical leave</v>
      </c>
      <c r="CW92" t="s">
        <v>907</v>
      </c>
      <c r="CY92">
        <v>0</v>
      </c>
      <c r="DB92">
        <v>1</v>
      </c>
      <c r="DC92" t="s">
        <v>894</v>
      </c>
      <c r="DE92" t="str">
        <f t="shared" si="47"/>
        <v>Statute</v>
      </c>
      <c r="DF92" t="s">
        <v>894</v>
      </c>
      <c r="DH92">
        <v>0</v>
      </c>
      <c r="DN92">
        <v>0</v>
      </c>
      <c r="DQ92">
        <v>0</v>
      </c>
      <c r="DT92">
        <v>1</v>
      </c>
      <c r="DU92" t="s">
        <v>895</v>
      </c>
      <c r="DW92" t="str">
        <f t="shared" si="81"/>
        <v>State constitution, Statute</v>
      </c>
      <c r="DX92" t="s">
        <v>896</v>
      </c>
      <c r="DZ92" t="str">
        <f t="shared" si="82"/>
        <v>Increase in tax levy over the prior year, Tax rate</v>
      </c>
      <c r="EA92" t="s">
        <v>895</v>
      </c>
      <c r="EC92">
        <v>1</v>
      </c>
      <c r="ED92" t="s">
        <v>897</v>
      </c>
      <c r="EF92">
        <v>0</v>
      </c>
      <c r="ER92">
        <v>0</v>
      </c>
      <c r="FD92">
        <v>1</v>
      </c>
      <c r="FE92" t="s">
        <v>898</v>
      </c>
      <c r="FG92" t="str">
        <f t="shared" si="73"/>
        <v>State constitution, Statute</v>
      </c>
      <c r="FH92" t="s">
        <v>899</v>
      </c>
      <c r="FJ92" t="str">
        <f t="shared" si="74"/>
        <v>School districts, Local governments</v>
      </c>
      <c r="FK92" t="s">
        <v>898</v>
      </c>
      <c r="FM92">
        <v>1</v>
      </c>
      <c r="FN92" t="s">
        <v>900</v>
      </c>
      <c r="FO92" t="s">
        <v>901</v>
      </c>
      <c r="FP92">
        <v>0</v>
      </c>
      <c r="GB92">
        <v>1</v>
      </c>
      <c r="GC92" t="s">
        <v>902</v>
      </c>
      <c r="GE92" t="str">
        <f t="shared" si="83"/>
        <v>State constitution, Statute</v>
      </c>
      <c r="GF92" t="s">
        <v>902</v>
      </c>
      <c r="GH92">
        <v>1</v>
      </c>
      <c r="GI92" t="s">
        <v>903</v>
      </c>
      <c r="GJ92" t="s">
        <v>904</v>
      </c>
      <c r="GK92">
        <v>0</v>
      </c>
      <c r="GQ92">
        <v>0</v>
      </c>
      <c r="GT92">
        <v>0</v>
      </c>
      <c r="HF92">
        <v>0</v>
      </c>
      <c r="HI92">
        <v>0</v>
      </c>
      <c r="IG92">
        <v>0</v>
      </c>
    </row>
    <row r="93" spans="1:241">
      <c r="A93" t="s">
        <v>236</v>
      </c>
      <c r="B93" s="1">
        <v>44132</v>
      </c>
      <c r="C93" s="1">
        <v>44137</v>
      </c>
      <c r="D93" t="str">
        <f t="shared" si="75"/>
        <v>Firearms, Municipal Broadband, Paid Leave, Rent Control, TEL: Full Disclosure Requirements, TEL: Property Tax Rate Limit, TEL: Property Tax Levy Limit</v>
      </c>
      <c r="E93" t="s">
        <v>906</v>
      </c>
      <c r="G93">
        <v>0</v>
      </c>
      <c r="V93">
        <v>0</v>
      </c>
      <c r="Y93">
        <v>1</v>
      </c>
      <c r="Z93" t="s">
        <v>884</v>
      </c>
      <c r="AB93" t="str">
        <f t="shared" si="76"/>
        <v>Possession, Purchase, Transfer, Registration requirements, Sale, Licensing, Ammunition, Ownership, Transportation</v>
      </c>
      <c r="AC93" t="s">
        <v>884</v>
      </c>
      <c r="AE93">
        <v>0</v>
      </c>
      <c r="AK93">
        <v>0</v>
      </c>
      <c r="AW93">
        <v>0</v>
      </c>
      <c r="AZ93">
        <v>0</v>
      </c>
      <c r="BL93">
        <v>0</v>
      </c>
      <c r="BO93">
        <v>1</v>
      </c>
      <c r="BP93" t="s">
        <v>886</v>
      </c>
      <c r="BR93">
        <v>0</v>
      </c>
      <c r="CA93" t="str">
        <f t="shared" si="77"/>
        <v>Yes</v>
      </c>
      <c r="CB93" t="s">
        <v>887</v>
      </c>
      <c r="CD93" t="s">
        <v>888</v>
      </c>
      <c r="CE93" t="s">
        <v>889</v>
      </c>
      <c r="CF93" t="s">
        <v>890</v>
      </c>
      <c r="CG93">
        <v>0</v>
      </c>
      <c r="CJ93">
        <v>1</v>
      </c>
      <c r="CK93" t="s">
        <v>891</v>
      </c>
      <c r="CM93" t="str">
        <f t="shared" si="78"/>
        <v>Paid sick leave</v>
      </c>
      <c r="CN93" t="s">
        <v>891</v>
      </c>
      <c r="CP93">
        <v>1</v>
      </c>
      <c r="CQ93" t="s">
        <v>908</v>
      </c>
      <c r="CS93" t="str">
        <f t="shared" si="79"/>
        <v>Public employees</v>
      </c>
      <c r="CT93" t="s">
        <v>908</v>
      </c>
      <c r="CU93" t="s">
        <v>893</v>
      </c>
      <c r="CV93" t="str">
        <f t="shared" si="80"/>
        <v>Paid sick leave, Family medical leave</v>
      </c>
      <c r="CW93" t="s">
        <v>908</v>
      </c>
      <c r="CY93">
        <v>0</v>
      </c>
      <c r="DB93">
        <v>1</v>
      </c>
      <c r="DC93" t="s">
        <v>894</v>
      </c>
      <c r="DE93" t="str">
        <f t="shared" si="47"/>
        <v>Statute</v>
      </c>
      <c r="DF93" t="s">
        <v>894</v>
      </c>
      <c r="DH93">
        <v>0</v>
      </c>
      <c r="DN93">
        <v>0</v>
      </c>
      <c r="DQ93">
        <v>0</v>
      </c>
      <c r="DT93">
        <v>1</v>
      </c>
      <c r="DU93" t="s">
        <v>895</v>
      </c>
      <c r="DW93" t="str">
        <f t="shared" si="81"/>
        <v>State constitution, Statute</v>
      </c>
      <c r="DX93" t="s">
        <v>896</v>
      </c>
      <c r="DZ93" t="str">
        <f t="shared" si="82"/>
        <v>Increase in tax levy over the prior year, Tax rate</v>
      </c>
      <c r="EA93" t="s">
        <v>895</v>
      </c>
      <c r="EC93">
        <v>1</v>
      </c>
      <c r="ED93" t="s">
        <v>897</v>
      </c>
      <c r="EF93">
        <v>0</v>
      </c>
      <c r="ER93">
        <v>0</v>
      </c>
      <c r="FD93">
        <v>1</v>
      </c>
      <c r="FE93" t="s">
        <v>898</v>
      </c>
      <c r="FG93" t="str">
        <f t="shared" si="73"/>
        <v>State constitution, Statute</v>
      </c>
      <c r="FH93" t="s">
        <v>899</v>
      </c>
      <c r="FJ93" t="str">
        <f t="shared" si="74"/>
        <v>School districts, Local governments</v>
      </c>
      <c r="FK93" t="s">
        <v>898</v>
      </c>
      <c r="FM93">
        <v>1</v>
      </c>
      <c r="FN93" t="s">
        <v>900</v>
      </c>
      <c r="FO93" t="s">
        <v>901</v>
      </c>
      <c r="FP93">
        <v>0</v>
      </c>
      <c r="GB93">
        <v>1</v>
      </c>
      <c r="GC93" t="s">
        <v>902</v>
      </c>
      <c r="GE93" t="str">
        <f t="shared" si="83"/>
        <v>State constitution, Statute</v>
      </c>
      <c r="GF93" t="s">
        <v>902</v>
      </c>
      <c r="GH93">
        <v>1</v>
      </c>
      <c r="GI93" t="s">
        <v>903</v>
      </c>
      <c r="GJ93" t="s">
        <v>904</v>
      </c>
      <c r="GK93">
        <v>0</v>
      </c>
      <c r="GQ93">
        <v>0</v>
      </c>
      <c r="GT93">
        <v>0</v>
      </c>
      <c r="HF93">
        <v>0</v>
      </c>
      <c r="HI93">
        <v>0</v>
      </c>
      <c r="IG93">
        <v>0</v>
      </c>
    </row>
    <row r="94" spans="1:241">
      <c r="A94" t="s">
        <v>236</v>
      </c>
      <c r="B94" s="1">
        <v>44138</v>
      </c>
      <c r="C94" s="1">
        <v>44408</v>
      </c>
      <c r="D94" t="str">
        <f t="shared" si="75"/>
        <v>Firearms, Municipal Broadband, Paid Leave, Rent Control, TEL: Full Disclosure Requirements, TEL: Property Tax Rate Limit, TEL: Property Tax Levy Limit</v>
      </c>
      <c r="E94" t="s">
        <v>906</v>
      </c>
      <c r="G94">
        <v>0</v>
      </c>
      <c r="V94">
        <v>0</v>
      </c>
      <c r="Y94">
        <v>1</v>
      </c>
      <c r="Z94" t="s">
        <v>884</v>
      </c>
      <c r="AB94" t="str">
        <f t="shared" si="76"/>
        <v>Possession, Purchase, Transfer, Registration requirements, Sale, Licensing, Ammunition, Ownership, Transportation</v>
      </c>
      <c r="AC94" t="s">
        <v>884</v>
      </c>
      <c r="AE94">
        <v>0</v>
      </c>
      <c r="AK94">
        <v>0</v>
      </c>
      <c r="AW94">
        <v>0</v>
      </c>
      <c r="AZ94">
        <v>0</v>
      </c>
      <c r="BL94">
        <v>0</v>
      </c>
      <c r="BO94">
        <v>1</v>
      </c>
      <c r="BP94" t="s">
        <v>886</v>
      </c>
      <c r="BR94">
        <v>0</v>
      </c>
      <c r="CA94" t="str">
        <f t="shared" si="77"/>
        <v>Yes</v>
      </c>
      <c r="CB94" t="s">
        <v>887</v>
      </c>
      <c r="CD94" t="s">
        <v>888</v>
      </c>
      <c r="CE94" t="s">
        <v>909</v>
      </c>
      <c r="CF94" t="s">
        <v>890</v>
      </c>
      <c r="CG94">
        <v>0</v>
      </c>
      <c r="CJ94">
        <v>1</v>
      </c>
      <c r="CK94" t="s">
        <v>891</v>
      </c>
      <c r="CM94" t="str">
        <f t="shared" si="78"/>
        <v>Paid sick leave</v>
      </c>
      <c r="CN94" t="s">
        <v>891</v>
      </c>
      <c r="CP94">
        <v>1</v>
      </c>
      <c r="CQ94" t="s">
        <v>908</v>
      </c>
      <c r="CS94" t="str">
        <f t="shared" si="79"/>
        <v>Public employees</v>
      </c>
      <c r="CT94" t="s">
        <v>908</v>
      </c>
      <c r="CU94" t="s">
        <v>893</v>
      </c>
      <c r="CV94" t="str">
        <f t="shared" si="80"/>
        <v>Paid sick leave, Family medical leave</v>
      </c>
      <c r="CW94" t="s">
        <v>908</v>
      </c>
      <c r="CY94">
        <v>0</v>
      </c>
      <c r="DB94">
        <v>1</v>
      </c>
      <c r="DC94" t="s">
        <v>894</v>
      </c>
      <c r="DE94" t="str">
        <f t="shared" si="47"/>
        <v>Statute</v>
      </c>
      <c r="DF94" t="s">
        <v>894</v>
      </c>
      <c r="DH94">
        <v>0</v>
      </c>
      <c r="DN94">
        <v>0</v>
      </c>
      <c r="DQ94">
        <v>0</v>
      </c>
      <c r="DT94">
        <v>1</v>
      </c>
      <c r="DU94" t="s">
        <v>895</v>
      </c>
      <c r="DW94" t="str">
        <f t="shared" si="81"/>
        <v>State constitution, Statute</v>
      </c>
      <c r="DX94" t="s">
        <v>896</v>
      </c>
      <c r="DZ94" t="str">
        <f t="shared" si="82"/>
        <v>Increase in tax levy over the prior year, Tax rate</v>
      </c>
      <c r="EA94" t="s">
        <v>895</v>
      </c>
      <c r="EC94">
        <v>1</v>
      </c>
      <c r="ED94" t="s">
        <v>897</v>
      </c>
      <c r="EF94">
        <v>0</v>
      </c>
      <c r="ER94">
        <v>0</v>
      </c>
      <c r="FD94">
        <v>1</v>
      </c>
      <c r="FE94" t="s">
        <v>898</v>
      </c>
      <c r="FG94" t="str">
        <f t="shared" si="73"/>
        <v>State constitution, Statute</v>
      </c>
      <c r="FH94" t="s">
        <v>899</v>
      </c>
      <c r="FJ94" t="str">
        <f t="shared" si="74"/>
        <v>School districts, Local governments</v>
      </c>
      <c r="FK94" t="s">
        <v>898</v>
      </c>
      <c r="FM94">
        <v>1</v>
      </c>
      <c r="FN94" t="s">
        <v>900</v>
      </c>
      <c r="FO94" t="s">
        <v>901</v>
      </c>
      <c r="FP94">
        <v>0</v>
      </c>
      <c r="GB94">
        <v>1</v>
      </c>
      <c r="GC94" t="s">
        <v>910</v>
      </c>
      <c r="GE94" t="str">
        <f t="shared" si="83"/>
        <v>State constitution, Statute</v>
      </c>
      <c r="GF94" t="s">
        <v>910</v>
      </c>
      <c r="GH94">
        <v>1</v>
      </c>
      <c r="GI94" t="s">
        <v>903</v>
      </c>
      <c r="GJ94" t="s">
        <v>904</v>
      </c>
      <c r="GK94">
        <v>0</v>
      </c>
      <c r="GQ94">
        <v>0</v>
      </c>
      <c r="GT94">
        <v>0</v>
      </c>
      <c r="HF94">
        <v>0</v>
      </c>
      <c r="HI94">
        <v>0</v>
      </c>
      <c r="IG94">
        <v>0</v>
      </c>
    </row>
    <row r="95" spans="1:241">
      <c r="A95" t="s">
        <v>236</v>
      </c>
      <c r="B95" s="1">
        <v>44409</v>
      </c>
      <c r="C95" s="1">
        <v>44706</v>
      </c>
      <c r="D95" t="str">
        <f t="shared" si="75"/>
        <v>Firearms, Municipal Broadband, Paid Leave, Rent Control, TEL: Full Disclosure Requirements, TEL: Property Tax Rate Limit, TEL: Property Tax Levy Limit</v>
      </c>
      <c r="E95" t="s">
        <v>911</v>
      </c>
      <c r="G95">
        <v>0</v>
      </c>
      <c r="V95">
        <v>0</v>
      </c>
      <c r="Y95">
        <v>1</v>
      </c>
      <c r="Z95" t="s">
        <v>884</v>
      </c>
      <c r="AB95" t="str">
        <f t="shared" si="76"/>
        <v>Possession, Purchase, Transfer, Registration requirements, Sale, Licensing, Ammunition, Ownership, Transportation</v>
      </c>
      <c r="AC95" t="s">
        <v>884</v>
      </c>
      <c r="AE95">
        <v>0</v>
      </c>
      <c r="AK95">
        <v>0</v>
      </c>
      <c r="AW95">
        <v>0</v>
      </c>
      <c r="AZ95">
        <v>0</v>
      </c>
      <c r="BL95">
        <v>0</v>
      </c>
      <c r="BO95">
        <v>1</v>
      </c>
      <c r="BP95" t="s">
        <v>886</v>
      </c>
      <c r="BR95">
        <v>0</v>
      </c>
      <c r="CA95" t="str">
        <f t="shared" si="77"/>
        <v>Yes</v>
      </c>
      <c r="CB95" t="s">
        <v>887</v>
      </c>
      <c r="CD95" t="s">
        <v>888</v>
      </c>
      <c r="CE95" t="s">
        <v>909</v>
      </c>
      <c r="CF95" t="s">
        <v>890</v>
      </c>
      <c r="CG95">
        <v>0</v>
      </c>
      <c r="CJ95">
        <v>1</v>
      </c>
      <c r="CK95" t="s">
        <v>891</v>
      </c>
      <c r="CM95" t="str">
        <f t="shared" si="78"/>
        <v>Paid sick leave</v>
      </c>
      <c r="CN95" t="s">
        <v>891</v>
      </c>
      <c r="CP95">
        <v>1</v>
      </c>
      <c r="CQ95" t="s">
        <v>908</v>
      </c>
      <c r="CS95" t="str">
        <f t="shared" si="79"/>
        <v>Public employees</v>
      </c>
      <c r="CT95" t="s">
        <v>908</v>
      </c>
      <c r="CU95" t="s">
        <v>893</v>
      </c>
      <c r="CV95" t="str">
        <f t="shared" si="80"/>
        <v>Paid sick leave, Family medical leave</v>
      </c>
      <c r="CW95" t="s">
        <v>908</v>
      </c>
      <c r="CY95">
        <v>0</v>
      </c>
      <c r="DB95">
        <v>1</v>
      </c>
      <c r="DC95" t="s">
        <v>894</v>
      </c>
      <c r="DE95" t="str">
        <f t="shared" si="47"/>
        <v>Statute</v>
      </c>
      <c r="DF95" t="s">
        <v>894</v>
      </c>
      <c r="DH95">
        <v>0</v>
      </c>
      <c r="DN95">
        <v>0</v>
      </c>
      <c r="DQ95">
        <v>0</v>
      </c>
      <c r="DT95">
        <v>1</v>
      </c>
      <c r="DU95" t="s">
        <v>895</v>
      </c>
      <c r="DW95" t="str">
        <f t="shared" si="81"/>
        <v>State constitution, Statute</v>
      </c>
      <c r="DX95" t="s">
        <v>895</v>
      </c>
      <c r="DZ95" t="str">
        <f t="shared" si="82"/>
        <v>Increase in tax levy over the prior year, Tax rate</v>
      </c>
      <c r="EA95" t="s">
        <v>895</v>
      </c>
      <c r="EC95">
        <v>1</v>
      </c>
      <c r="ED95" t="s">
        <v>897</v>
      </c>
      <c r="EF95">
        <v>0</v>
      </c>
      <c r="ER95">
        <v>0</v>
      </c>
      <c r="FD95">
        <v>1</v>
      </c>
      <c r="FE95" t="s">
        <v>898</v>
      </c>
      <c r="FG95" t="str">
        <f t="shared" si="73"/>
        <v>State constitution, Statute</v>
      </c>
      <c r="FH95" t="s">
        <v>899</v>
      </c>
      <c r="FJ95" t="str">
        <f t="shared" si="74"/>
        <v>School districts, Local governments</v>
      </c>
      <c r="FK95" t="s">
        <v>898</v>
      </c>
      <c r="FM95">
        <v>1</v>
      </c>
      <c r="FN95" t="s">
        <v>900</v>
      </c>
      <c r="FO95" t="s">
        <v>901</v>
      </c>
      <c r="FP95">
        <v>0</v>
      </c>
      <c r="GB95">
        <v>1</v>
      </c>
      <c r="GC95" t="s">
        <v>912</v>
      </c>
      <c r="GE95" t="str">
        <f t="shared" si="83"/>
        <v>State constitution, Statute</v>
      </c>
      <c r="GF95" t="s">
        <v>912</v>
      </c>
      <c r="GH95">
        <v>1</v>
      </c>
      <c r="GI95" t="s">
        <v>903</v>
      </c>
      <c r="GJ95" t="s">
        <v>904</v>
      </c>
      <c r="GK95">
        <v>0</v>
      </c>
      <c r="GQ95">
        <v>0</v>
      </c>
      <c r="GT95">
        <v>0</v>
      </c>
      <c r="HF95">
        <v>0</v>
      </c>
      <c r="HI95">
        <v>0</v>
      </c>
      <c r="IG95">
        <v>0</v>
      </c>
    </row>
    <row r="96" spans="1:241">
      <c r="A96" t="s">
        <v>236</v>
      </c>
      <c r="B96" s="1">
        <v>44707</v>
      </c>
      <c r="C96" s="1">
        <v>44773</v>
      </c>
      <c r="D96" t="str">
        <f t="shared" si="75"/>
        <v>Firearms, Municipal Broadband, Paid Leave, Rent Control, TEL: Full Disclosure Requirements, TEL: Property Tax Rate Limit, TEL: Property Tax Levy Limit</v>
      </c>
      <c r="E96" t="s">
        <v>913</v>
      </c>
      <c r="G96">
        <v>0</v>
      </c>
      <c r="V96">
        <v>0</v>
      </c>
      <c r="Y96">
        <v>1</v>
      </c>
      <c r="Z96" t="s">
        <v>884</v>
      </c>
      <c r="AB96" t="str">
        <f t="shared" si="76"/>
        <v>Possession, Purchase, Transfer, Registration requirements, Sale, Licensing, Ammunition, Ownership, Transportation</v>
      </c>
      <c r="AC96" t="s">
        <v>884</v>
      </c>
      <c r="AE96">
        <v>0</v>
      </c>
      <c r="AK96">
        <v>0</v>
      </c>
      <c r="AW96">
        <v>0</v>
      </c>
      <c r="AZ96">
        <v>0</v>
      </c>
      <c r="BL96">
        <v>0</v>
      </c>
      <c r="BO96">
        <v>1</v>
      </c>
      <c r="BP96" t="s">
        <v>886</v>
      </c>
      <c r="BR96">
        <v>0</v>
      </c>
      <c r="CA96" t="str">
        <f t="shared" si="77"/>
        <v>Yes</v>
      </c>
      <c r="CB96" t="s">
        <v>887</v>
      </c>
      <c r="CD96" t="s">
        <v>888</v>
      </c>
      <c r="CE96" t="s">
        <v>909</v>
      </c>
      <c r="CF96" t="s">
        <v>890</v>
      </c>
      <c r="CG96">
        <v>0</v>
      </c>
      <c r="CJ96">
        <v>1</v>
      </c>
      <c r="CK96" t="s">
        <v>891</v>
      </c>
      <c r="CM96" t="str">
        <f t="shared" si="78"/>
        <v>Paid sick leave</v>
      </c>
      <c r="CN96" t="s">
        <v>891</v>
      </c>
      <c r="CP96">
        <v>1</v>
      </c>
      <c r="CQ96" t="s">
        <v>914</v>
      </c>
      <c r="CS96" t="str">
        <f t="shared" si="79"/>
        <v>Public employees</v>
      </c>
      <c r="CT96" t="s">
        <v>914</v>
      </c>
      <c r="CU96" t="s">
        <v>893</v>
      </c>
      <c r="CV96" t="str">
        <f t="shared" si="80"/>
        <v>Paid sick leave, Family medical leave</v>
      </c>
      <c r="CW96" t="s">
        <v>914</v>
      </c>
      <c r="CY96">
        <v>0</v>
      </c>
      <c r="DB96">
        <v>1</v>
      </c>
      <c r="DC96" t="s">
        <v>894</v>
      </c>
      <c r="DE96" t="str">
        <f t="shared" si="47"/>
        <v>Statute</v>
      </c>
      <c r="DF96" t="s">
        <v>894</v>
      </c>
      <c r="DH96">
        <v>0</v>
      </c>
      <c r="DN96">
        <v>0</v>
      </c>
      <c r="DQ96">
        <v>0</v>
      </c>
      <c r="DT96">
        <v>1</v>
      </c>
      <c r="DU96" t="s">
        <v>895</v>
      </c>
      <c r="DW96" t="str">
        <f t="shared" si="81"/>
        <v>State constitution, Statute</v>
      </c>
      <c r="DX96" t="s">
        <v>895</v>
      </c>
      <c r="DZ96" t="str">
        <f t="shared" si="82"/>
        <v>Increase in tax levy over the prior year, Tax rate</v>
      </c>
      <c r="EA96" t="s">
        <v>895</v>
      </c>
      <c r="EC96">
        <v>1</v>
      </c>
      <c r="ED96" t="s">
        <v>897</v>
      </c>
      <c r="EF96">
        <v>0</v>
      </c>
      <c r="ER96">
        <v>0</v>
      </c>
      <c r="FD96">
        <v>1</v>
      </c>
      <c r="FE96" t="s">
        <v>898</v>
      </c>
      <c r="FG96" t="str">
        <f t="shared" si="73"/>
        <v>State constitution, Statute</v>
      </c>
      <c r="FH96" t="s">
        <v>899</v>
      </c>
      <c r="FJ96" t="str">
        <f t="shared" si="74"/>
        <v>School districts, Local governments</v>
      </c>
      <c r="FK96" t="s">
        <v>898</v>
      </c>
      <c r="FM96">
        <v>1</v>
      </c>
      <c r="FN96" t="s">
        <v>900</v>
      </c>
      <c r="FO96" t="s">
        <v>901</v>
      </c>
      <c r="FP96">
        <v>0</v>
      </c>
      <c r="GB96">
        <v>1</v>
      </c>
      <c r="GC96" t="s">
        <v>912</v>
      </c>
      <c r="GE96" t="str">
        <f t="shared" si="83"/>
        <v>State constitution, Statute</v>
      </c>
      <c r="GF96" t="s">
        <v>912</v>
      </c>
      <c r="GH96">
        <v>1</v>
      </c>
      <c r="GI96" t="s">
        <v>903</v>
      </c>
      <c r="GJ96" t="s">
        <v>904</v>
      </c>
      <c r="GK96">
        <v>0</v>
      </c>
      <c r="GQ96">
        <v>0</v>
      </c>
      <c r="GT96">
        <v>0</v>
      </c>
      <c r="HF96">
        <v>0</v>
      </c>
      <c r="HI96">
        <v>0</v>
      </c>
      <c r="IG96">
        <v>0</v>
      </c>
    </row>
    <row r="97" spans="1:241">
      <c r="A97" t="s">
        <v>236</v>
      </c>
      <c r="B97" s="1">
        <v>44774</v>
      </c>
      <c r="C97" s="1">
        <v>44866</v>
      </c>
      <c r="D97" t="str">
        <f>("Firearms, Municipal Broadband, Paid Leave, Rent Control, TEL: Full Disclosure Requirements, TEL: Property Tax Rate Limit, TEL: Property Tax Levy Limit, Transgender Rights")</f>
        <v>Firearms, Municipal Broadband, Paid Leave, Rent Control, TEL: Full Disclosure Requirements, TEL: Property Tax Rate Limit, TEL: Property Tax Levy Limit, Transgender Rights</v>
      </c>
      <c r="E97" t="s">
        <v>915</v>
      </c>
      <c r="G97">
        <v>0</v>
      </c>
      <c r="V97">
        <v>0</v>
      </c>
      <c r="Y97">
        <v>1</v>
      </c>
      <c r="Z97" t="s">
        <v>884</v>
      </c>
      <c r="AB97" t="str">
        <f t="shared" si="76"/>
        <v>Possession, Purchase, Transfer, Registration requirements, Sale, Licensing, Ammunition, Ownership, Transportation</v>
      </c>
      <c r="AC97" t="s">
        <v>884</v>
      </c>
      <c r="AE97">
        <v>0</v>
      </c>
      <c r="AK97">
        <v>0</v>
      </c>
      <c r="AW97">
        <v>0</v>
      </c>
      <c r="AZ97">
        <v>0</v>
      </c>
      <c r="BL97">
        <v>0</v>
      </c>
      <c r="BO97">
        <v>1</v>
      </c>
      <c r="BP97" t="s">
        <v>886</v>
      </c>
      <c r="BR97">
        <v>0</v>
      </c>
      <c r="CA97" t="str">
        <f t="shared" si="77"/>
        <v>Yes</v>
      </c>
      <c r="CB97" t="s">
        <v>887</v>
      </c>
      <c r="CD97" t="s">
        <v>888</v>
      </c>
      <c r="CE97" t="s">
        <v>916</v>
      </c>
      <c r="CF97" t="s">
        <v>890</v>
      </c>
      <c r="CG97">
        <v>0</v>
      </c>
      <c r="CJ97">
        <v>1</v>
      </c>
      <c r="CK97" t="s">
        <v>891</v>
      </c>
      <c r="CM97" t="str">
        <f t="shared" si="78"/>
        <v>Paid sick leave</v>
      </c>
      <c r="CN97" t="s">
        <v>891</v>
      </c>
      <c r="CP97">
        <v>1</v>
      </c>
      <c r="CQ97" t="s">
        <v>914</v>
      </c>
      <c r="CS97" t="str">
        <f t="shared" si="79"/>
        <v>Public employees</v>
      </c>
      <c r="CT97" t="s">
        <v>914</v>
      </c>
      <c r="CU97" t="s">
        <v>893</v>
      </c>
      <c r="CV97" t="str">
        <f t="shared" si="80"/>
        <v>Paid sick leave, Family medical leave</v>
      </c>
      <c r="CW97" t="s">
        <v>917</v>
      </c>
      <c r="CY97">
        <v>0</v>
      </c>
      <c r="DB97">
        <v>1</v>
      </c>
      <c r="DC97" t="s">
        <v>894</v>
      </c>
      <c r="DE97" t="str">
        <f t="shared" si="47"/>
        <v>Statute</v>
      </c>
      <c r="DF97" t="s">
        <v>894</v>
      </c>
      <c r="DH97">
        <v>0</v>
      </c>
      <c r="DN97">
        <v>0</v>
      </c>
      <c r="DQ97">
        <v>0</v>
      </c>
      <c r="DT97">
        <v>1</v>
      </c>
      <c r="DU97" t="s">
        <v>895</v>
      </c>
      <c r="DW97" t="str">
        <f t="shared" si="81"/>
        <v>State constitution, Statute</v>
      </c>
      <c r="DX97" t="s">
        <v>895</v>
      </c>
      <c r="DZ97" t="str">
        <f t="shared" si="82"/>
        <v>Increase in tax levy over the prior year, Tax rate</v>
      </c>
      <c r="EA97" t="s">
        <v>895</v>
      </c>
      <c r="EC97">
        <v>1</v>
      </c>
      <c r="ED97" t="s">
        <v>897</v>
      </c>
      <c r="EF97">
        <v>0</v>
      </c>
      <c r="ER97">
        <v>0</v>
      </c>
      <c r="FD97">
        <v>1</v>
      </c>
      <c r="FE97" t="s">
        <v>898</v>
      </c>
      <c r="FG97" t="str">
        <f t="shared" si="73"/>
        <v>State constitution, Statute</v>
      </c>
      <c r="FH97" t="s">
        <v>899</v>
      </c>
      <c r="FJ97" t="str">
        <f t="shared" si="74"/>
        <v>School districts, Local governments</v>
      </c>
      <c r="FK97" t="s">
        <v>898</v>
      </c>
      <c r="FM97">
        <v>1</v>
      </c>
      <c r="FN97" t="s">
        <v>900</v>
      </c>
      <c r="FO97" t="s">
        <v>901</v>
      </c>
      <c r="FP97">
        <v>0</v>
      </c>
      <c r="GB97">
        <v>1</v>
      </c>
      <c r="GC97" t="s">
        <v>912</v>
      </c>
      <c r="GE97" t="str">
        <f t="shared" si="83"/>
        <v>State constitution, Statute</v>
      </c>
      <c r="GF97" t="s">
        <v>912</v>
      </c>
      <c r="GH97">
        <v>1</v>
      </c>
      <c r="GI97" t="s">
        <v>903</v>
      </c>
      <c r="GJ97" t="s">
        <v>904</v>
      </c>
      <c r="GK97">
        <v>1</v>
      </c>
      <c r="GL97" t="s">
        <v>918</v>
      </c>
      <c r="GN97" t="str">
        <f>("Participation in sports for transgender athletes")</f>
        <v>Participation in sports for transgender athletes</v>
      </c>
      <c r="GO97" t="s">
        <v>918</v>
      </c>
      <c r="GQ97">
        <v>0</v>
      </c>
      <c r="GT97">
        <v>0</v>
      </c>
      <c r="HF97">
        <v>0</v>
      </c>
      <c r="HI97">
        <v>0</v>
      </c>
      <c r="IG97">
        <v>0</v>
      </c>
    </row>
    <row r="98" spans="1:241">
      <c r="A98" t="s">
        <v>237</v>
      </c>
      <c r="B98" s="1">
        <v>43678</v>
      </c>
      <c r="C98" s="1">
        <v>44196</v>
      </c>
      <c r="D98" t="str">
        <f>("Firearms, TEL: Expenditure Limit, TEL: Property Tax Levy Limit")</f>
        <v>Firearms, TEL: Expenditure Limit, TEL: Property Tax Levy Limit</v>
      </c>
      <c r="E98" t="s">
        <v>919</v>
      </c>
      <c r="G98">
        <v>0</v>
      </c>
      <c r="V98">
        <v>0</v>
      </c>
      <c r="Y98">
        <v>1</v>
      </c>
      <c r="Z98" t="s">
        <v>920</v>
      </c>
      <c r="AB98" t="str">
        <f>("Possession, Purchase, Transfer, Registration requirements, Sale, Licensing, Ammunition, Ownership, Transportation, Creation of a firearm registry, The state preempts all firearm regulation")</f>
        <v>Possession, Purchase, Transfer, Registration requirements, Sale, Licensing, Ammunition, Ownership, Transportation, Creation of a firearm registry, The state preempts all firearm regulation</v>
      </c>
      <c r="AC98" t="s">
        <v>920</v>
      </c>
      <c r="AE98">
        <v>0</v>
      </c>
      <c r="AK98">
        <v>0</v>
      </c>
      <c r="AQ98" t="str">
        <f>("")</f>
        <v/>
      </c>
      <c r="AW98">
        <v>0</v>
      </c>
      <c r="AZ98">
        <v>0</v>
      </c>
      <c r="BL98">
        <v>0</v>
      </c>
      <c r="BO98">
        <v>0</v>
      </c>
      <c r="CG98">
        <v>0</v>
      </c>
      <c r="CJ98">
        <v>0</v>
      </c>
      <c r="CY98">
        <v>0</v>
      </c>
      <c r="DB98">
        <v>0</v>
      </c>
      <c r="DQ98">
        <v>0</v>
      </c>
      <c r="DT98">
        <v>0</v>
      </c>
      <c r="EF98">
        <v>0</v>
      </c>
      <c r="ER98">
        <v>1</v>
      </c>
      <c r="ES98" t="s">
        <v>921</v>
      </c>
      <c r="EU98" t="str">
        <f>("All local governments")</f>
        <v>All local governments</v>
      </c>
      <c r="EV98" t="s">
        <v>921</v>
      </c>
      <c r="EX98" t="str">
        <f>("Statute")</f>
        <v>Statute</v>
      </c>
      <c r="EY98" t="s">
        <v>921</v>
      </c>
      <c r="FA98">
        <v>1</v>
      </c>
      <c r="FB98" t="s">
        <v>922</v>
      </c>
      <c r="FD98">
        <v>0</v>
      </c>
      <c r="FP98">
        <v>0</v>
      </c>
      <c r="GB98">
        <v>1</v>
      </c>
      <c r="GC98" t="s">
        <v>923</v>
      </c>
      <c r="GE98" t="str">
        <f>("Statute")</f>
        <v>Statute</v>
      </c>
      <c r="GF98" t="s">
        <v>923</v>
      </c>
      <c r="GH98">
        <v>1</v>
      </c>
      <c r="GI98" t="s">
        <v>924</v>
      </c>
      <c r="GK98">
        <v>0</v>
      </c>
      <c r="GQ98">
        <v>0</v>
      </c>
      <c r="GT98">
        <v>0</v>
      </c>
      <c r="HF98">
        <v>0</v>
      </c>
      <c r="HI98">
        <v>0</v>
      </c>
      <c r="IG98">
        <v>0</v>
      </c>
    </row>
    <row r="99" spans="1:241">
      <c r="A99" t="s">
        <v>237</v>
      </c>
      <c r="B99" s="1">
        <v>44197</v>
      </c>
      <c r="C99" s="1">
        <v>44780</v>
      </c>
      <c r="D99" t="str">
        <f>("Firearms, Paid Leave, TEL: Expenditure Limit, TEL: Property Tax Levy Limit")</f>
        <v>Firearms, Paid Leave, TEL: Expenditure Limit, TEL: Property Tax Levy Limit</v>
      </c>
      <c r="E99" t="s">
        <v>925</v>
      </c>
      <c r="G99">
        <v>0</v>
      </c>
      <c r="V99">
        <v>0</v>
      </c>
      <c r="Y99">
        <v>1</v>
      </c>
      <c r="Z99" t="s">
        <v>920</v>
      </c>
      <c r="AB99" t="str">
        <f>("Possession, Purchase, Transfer, Registration requirements, Sale, Licensing, Ammunition, Ownership, Transportation, Creation of a firearm registry, The state preempts all firearm regulation")</f>
        <v>Possession, Purchase, Transfer, Registration requirements, Sale, Licensing, Ammunition, Ownership, Transportation, Creation of a firearm registry, The state preempts all firearm regulation</v>
      </c>
      <c r="AC99" t="s">
        <v>920</v>
      </c>
      <c r="AE99">
        <v>0</v>
      </c>
      <c r="AK99">
        <v>0</v>
      </c>
      <c r="AQ99" t="str">
        <f>("")</f>
        <v/>
      </c>
      <c r="AW99">
        <v>0</v>
      </c>
      <c r="AZ99">
        <v>0</v>
      </c>
      <c r="BL99">
        <v>0</v>
      </c>
      <c r="BO99">
        <v>0</v>
      </c>
      <c r="CG99">
        <v>0</v>
      </c>
      <c r="CJ99">
        <v>1</v>
      </c>
      <c r="CK99" t="s">
        <v>926</v>
      </c>
      <c r="CM99" t="str">
        <f>("Paid sick leave")</f>
        <v>Paid sick leave</v>
      </c>
      <c r="CN99" t="s">
        <v>926</v>
      </c>
      <c r="CP99">
        <v>1</v>
      </c>
      <c r="CQ99" t="s">
        <v>926</v>
      </c>
      <c r="CS99" t="str">
        <f t="shared" ref="CS99:CS107" si="84">("Public employees, Private employees")</f>
        <v>Public employees, Private employees</v>
      </c>
      <c r="CT99" t="s">
        <v>926</v>
      </c>
      <c r="CU99" t="s">
        <v>927</v>
      </c>
      <c r="CV99" t="str">
        <f>("Paid sick leave")</f>
        <v>Paid sick leave</v>
      </c>
      <c r="CW99" t="s">
        <v>926</v>
      </c>
      <c r="CY99">
        <v>0</v>
      </c>
      <c r="DB99">
        <v>0</v>
      </c>
      <c r="DQ99">
        <v>0</v>
      </c>
      <c r="DT99">
        <v>0</v>
      </c>
      <c r="EF99">
        <v>0</v>
      </c>
      <c r="ER99">
        <v>1</v>
      </c>
      <c r="ES99" t="s">
        <v>921</v>
      </c>
      <c r="EU99" t="str">
        <f>("All local governments")</f>
        <v>All local governments</v>
      </c>
      <c r="EV99" t="s">
        <v>921</v>
      </c>
      <c r="EX99" t="str">
        <f>("Statute")</f>
        <v>Statute</v>
      </c>
      <c r="EY99" t="s">
        <v>921</v>
      </c>
      <c r="FA99">
        <v>1</v>
      </c>
      <c r="FB99" t="s">
        <v>922</v>
      </c>
      <c r="FD99">
        <v>0</v>
      </c>
      <c r="FP99">
        <v>0</v>
      </c>
      <c r="GB99">
        <v>1</v>
      </c>
      <c r="GC99" t="s">
        <v>923</v>
      </c>
      <c r="GE99" t="str">
        <f>("Statute")</f>
        <v>Statute</v>
      </c>
      <c r="GF99" t="s">
        <v>923</v>
      </c>
      <c r="GH99">
        <v>1</v>
      </c>
      <c r="GI99" t="s">
        <v>924</v>
      </c>
      <c r="GK99">
        <v>0</v>
      </c>
      <c r="GQ99">
        <v>0</v>
      </c>
      <c r="GT99">
        <v>0</v>
      </c>
      <c r="HF99">
        <v>0</v>
      </c>
      <c r="HI99">
        <v>0</v>
      </c>
      <c r="IG99">
        <v>0</v>
      </c>
    </row>
    <row r="100" spans="1:241">
      <c r="A100" t="s">
        <v>237</v>
      </c>
      <c r="B100" s="1">
        <v>44781</v>
      </c>
      <c r="C100" s="1">
        <v>44866</v>
      </c>
      <c r="D100" t="str">
        <f>("Firearms, Paid Leave, TEL: Expenditure Limit, TEL: Property Tax Levy Limit")</f>
        <v>Firearms, Paid Leave, TEL: Expenditure Limit, TEL: Property Tax Levy Limit</v>
      </c>
      <c r="E100" t="s">
        <v>928</v>
      </c>
      <c r="G100">
        <v>0</v>
      </c>
      <c r="V100">
        <v>0</v>
      </c>
      <c r="Y100">
        <v>1</v>
      </c>
      <c r="Z100" t="s">
        <v>920</v>
      </c>
      <c r="AB100" t="str">
        <f>("Possession, Purchase, Transfer, Registration requirements, Sale, Licensing, Ammunition, Ownership, Transportation, Creation of a firearm registry, The state preempts all firearm regulation")</f>
        <v>Possession, Purchase, Transfer, Registration requirements, Sale, Licensing, Ammunition, Ownership, Transportation, Creation of a firearm registry, The state preempts all firearm regulation</v>
      </c>
      <c r="AC100" t="s">
        <v>920</v>
      </c>
      <c r="AE100">
        <v>0</v>
      </c>
      <c r="AK100">
        <v>0</v>
      </c>
      <c r="AQ100" t="str">
        <f>("")</f>
        <v/>
      </c>
      <c r="AW100">
        <v>0</v>
      </c>
      <c r="AZ100">
        <v>0</v>
      </c>
      <c r="BL100">
        <v>0</v>
      </c>
      <c r="BO100">
        <v>0</v>
      </c>
      <c r="CG100">
        <v>0</v>
      </c>
      <c r="CJ100">
        <v>1</v>
      </c>
      <c r="CK100" t="s">
        <v>926</v>
      </c>
      <c r="CM100" t="str">
        <f>("Paid sick leave")</f>
        <v>Paid sick leave</v>
      </c>
      <c r="CN100" t="s">
        <v>926</v>
      </c>
      <c r="CP100">
        <v>1</v>
      </c>
      <c r="CQ100" t="s">
        <v>926</v>
      </c>
      <c r="CS100" t="str">
        <f t="shared" si="84"/>
        <v>Public employees, Private employees</v>
      </c>
      <c r="CT100" t="s">
        <v>926</v>
      </c>
      <c r="CU100" t="s">
        <v>927</v>
      </c>
      <c r="CV100" t="str">
        <f>("Paid sick leave")</f>
        <v>Paid sick leave</v>
      </c>
      <c r="CW100" t="s">
        <v>926</v>
      </c>
      <c r="CY100">
        <v>0</v>
      </c>
      <c r="DB100">
        <v>0</v>
      </c>
      <c r="DQ100">
        <v>0</v>
      </c>
      <c r="DT100">
        <v>0</v>
      </c>
      <c r="EF100">
        <v>0</v>
      </c>
      <c r="ER100">
        <v>1</v>
      </c>
      <c r="ES100" t="s">
        <v>921</v>
      </c>
      <c r="EU100" t="str">
        <f>("All local governments")</f>
        <v>All local governments</v>
      </c>
      <c r="EV100" t="s">
        <v>921</v>
      </c>
      <c r="EX100" t="str">
        <f>("Statute")</f>
        <v>Statute</v>
      </c>
      <c r="EY100" t="s">
        <v>921</v>
      </c>
      <c r="FA100">
        <v>1</v>
      </c>
      <c r="FB100" t="s">
        <v>922</v>
      </c>
      <c r="FD100">
        <v>0</v>
      </c>
      <c r="FP100">
        <v>0</v>
      </c>
      <c r="GB100">
        <v>1</v>
      </c>
      <c r="GC100" t="s">
        <v>923</v>
      </c>
      <c r="GE100" t="str">
        <f>("Statute")</f>
        <v>Statute</v>
      </c>
      <c r="GF100" t="s">
        <v>923</v>
      </c>
      <c r="GH100">
        <v>1</v>
      </c>
      <c r="GI100" t="s">
        <v>924</v>
      </c>
      <c r="GK100">
        <v>0</v>
      </c>
      <c r="GQ100">
        <v>0</v>
      </c>
      <c r="GT100">
        <v>0</v>
      </c>
      <c r="HF100">
        <v>0</v>
      </c>
      <c r="HI100">
        <v>0</v>
      </c>
      <c r="IG100">
        <v>0</v>
      </c>
    </row>
    <row r="101" spans="1:241">
      <c r="A101" t="s">
        <v>238</v>
      </c>
      <c r="B101" s="1">
        <v>43678</v>
      </c>
      <c r="C101" s="1">
        <v>43738</v>
      </c>
      <c r="D101" t="str">
        <f t="shared" ref="D101:D107" si="85">("Firearms, Paid Leave, TEL: Full Disclosure Requirements, TEL: Property Tax Assessment Limit")</f>
        <v>Firearms, Paid Leave, TEL: Full Disclosure Requirements, TEL: Property Tax Assessment Limit</v>
      </c>
      <c r="E101" t="s">
        <v>929</v>
      </c>
      <c r="G101">
        <v>0</v>
      </c>
      <c r="V101">
        <v>0</v>
      </c>
      <c r="Y101">
        <v>1</v>
      </c>
      <c r="Z101" t="s">
        <v>930</v>
      </c>
      <c r="AB101" t="str">
        <f t="shared" ref="AB101:AB107" si="86">("Possession, Purchase, Transfer, Sale, Ammunition, Ownership, Transportation, Assault weapons")</f>
        <v>Possession, Purchase, Transfer, Sale, Ammunition, Ownership, Transportation, Assault weapons</v>
      </c>
      <c r="AC101" t="s">
        <v>931</v>
      </c>
      <c r="AE101">
        <v>0</v>
      </c>
      <c r="AK101">
        <v>0</v>
      </c>
      <c r="AW101">
        <v>0</v>
      </c>
      <c r="AZ101">
        <v>0</v>
      </c>
      <c r="BL101">
        <v>0</v>
      </c>
      <c r="BO101">
        <v>0</v>
      </c>
      <c r="CG101">
        <v>0</v>
      </c>
      <c r="CJ101">
        <v>1</v>
      </c>
      <c r="CK101" t="s">
        <v>932</v>
      </c>
      <c r="CL101" t="s">
        <v>933</v>
      </c>
      <c r="CM101" t="str">
        <f t="shared" ref="CM101:CM107" si="87">("Paid sick leave, Family medical leave")</f>
        <v>Paid sick leave, Family medical leave</v>
      </c>
      <c r="CN101" t="s">
        <v>934</v>
      </c>
      <c r="CP101">
        <v>1</v>
      </c>
      <c r="CQ101" t="s">
        <v>935</v>
      </c>
      <c r="CR101" t="s">
        <v>936</v>
      </c>
      <c r="CS101" t="str">
        <f t="shared" si="84"/>
        <v>Public employees, Private employees</v>
      </c>
      <c r="CT101" t="s">
        <v>937</v>
      </c>
      <c r="CU101" t="s">
        <v>938</v>
      </c>
      <c r="CV101" t="str">
        <f>("Paid sick leave, Family medical leave")</f>
        <v>Paid sick leave, Family medical leave</v>
      </c>
      <c r="CW101" t="s">
        <v>935</v>
      </c>
      <c r="CY101">
        <v>0</v>
      </c>
      <c r="DB101">
        <v>0</v>
      </c>
      <c r="DQ101">
        <v>0</v>
      </c>
      <c r="DT101">
        <v>1</v>
      </c>
      <c r="DU101" t="s">
        <v>939</v>
      </c>
      <c r="DW101" t="str">
        <f t="shared" ref="DW101:DW107" si="88">("Statute")</f>
        <v>Statute</v>
      </c>
      <c r="DX101" t="s">
        <v>939</v>
      </c>
      <c r="DZ101" t="str">
        <f t="shared" ref="DZ101:DZ107" si="89">("Excess of certified rate (rollback rate), Exceeding property tax rate limitation")</f>
        <v>Excess of certified rate (rollback rate), Exceeding property tax rate limitation</v>
      </c>
      <c r="EA101" t="s">
        <v>939</v>
      </c>
      <c r="EC101">
        <v>1</v>
      </c>
      <c r="ED101" t="s">
        <v>940</v>
      </c>
      <c r="EF101">
        <v>0</v>
      </c>
      <c r="ER101">
        <v>0</v>
      </c>
      <c r="FD101">
        <v>0</v>
      </c>
      <c r="FP101">
        <v>1</v>
      </c>
      <c r="FQ101" t="s">
        <v>941</v>
      </c>
      <c r="FS101" t="str">
        <f t="shared" ref="FS101:FS107" si="90">("Statute")</f>
        <v>Statute</v>
      </c>
      <c r="FT101" t="s">
        <v>941</v>
      </c>
      <c r="FV101" t="str">
        <f t="shared" ref="FV101:FV107" si="91">("Residential, Non-residential")</f>
        <v>Residential, Non-residential</v>
      </c>
      <c r="FW101" t="s">
        <v>942</v>
      </c>
      <c r="FY101">
        <v>0</v>
      </c>
      <c r="GB101">
        <v>0</v>
      </c>
      <c r="GK101">
        <v>0</v>
      </c>
      <c r="GQ101">
        <v>0</v>
      </c>
      <c r="GT101">
        <v>0</v>
      </c>
      <c r="HF101">
        <v>0</v>
      </c>
      <c r="HI101">
        <v>0</v>
      </c>
      <c r="IG101">
        <v>0</v>
      </c>
    </row>
    <row r="102" spans="1:241">
      <c r="A102" t="s">
        <v>238</v>
      </c>
      <c r="B102" s="1">
        <v>43739</v>
      </c>
      <c r="C102" s="1">
        <v>43830</v>
      </c>
      <c r="D102" t="str">
        <f t="shared" si="85"/>
        <v>Firearms, Paid Leave, TEL: Full Disclosure Requirements, TEL: Property Tax Assessment Limit</v>
      </c>
      <c r="E102" t="s">
        <v>929</v>
      </c>
      <c r="G102">
        <v>0</v>
      </c>
      <c r="V102">
        <v>0</v>
      </c>
      <c r="Y102">
        <v>1</v>
      </c>
      <c r="Z102" t="s">
        <v>930</v>
      </c>
      <c r="AB102" t="str">
        <f t="shared" si="86"/>
        <v>Possession, Purchase, Transfer, Sale, Ammunition, Ownership, Transportation, Assault weapons</v>
      </c>
      <c r="AC102" t="s">
        <v>931</v>
      </c>
      <c r="AE102">
        <v>0</v>
      </c>
      <c r="AK102">
        <v>0</v>
      </c>
      <c r="AW102">
        <v>0</v>
      </c>
      <c r="AZ102">
        <v>0</v>
      </c>
      <c r="BL102">
        <v>0</v>
      </c>
      <c r="BO102">
        <v>0</v>
      </c>
      <c r="CG102">
        <v>0</v>
      </c>
      <c r="CJ102">
        <v>1</v>
      </c>
      <c r="CK102" t="s">
        <v>932</v>
      </c>
      <c r="CL102" t="s">
        <v>933</v>
      </c>
      <c r="CM102" t="str">
        <f t="shared" si="87"/>
        <v>Paid sick leave, Family medical leave</v>
      </c>
      <c r="CN102" t="s">
        <v>934</v>
      </c>
      <c r="CP102">
        <v>1</v>
      </c>
      <c r="CQ102" t="s">
        <v>935</v>
      </c>
      <c r="CR102" t="s">
        <v>936</v>
      </c>
      <c r="CS102" t="str">
        <f t="shared" si="84"/>
        <v>Public employees, Private employees</v>
      </c>
      <c r="CT102" t="s">
        <v>943</v>
      </c>
      <c r="CU102" t="s">
        <v>938</v>
      </c>
      <c r="CV102" t="str">
        <f t="shared" ref="CV102:CV107" si="92">("Paid sick leave")</f>
        <v>Paid sick leave</v>
      </c>
      <c r="CW102" t="s">
        <v>935</v>
      </c>
      <c r="CY102">
        <v>0</v>
      </c>
      <c r="DB102">
        <v>0</v>
      </c>
      <c r="DQ102">
        <v>0</v>
      </c>
      <c r="DT102">
        <v>1</v>
      </c>
      <c r="DU102" t="s">
        <v>939</v>
      </c>
      <c r="DW102" t="str">
        <f t="shared" si="88"/>
        <v>Statute</v>
      </c>
      <c r="DX102" t="s">
        <v>939</v>
      </c>
      <c r="DZ102" t="str">
        <f t="shared" si="89"/>
        <v>Excess of certified rate (rollback rate), Exceeding property tax rate limitation</v>
      </c>
      <c r="EA102" t="s">
        <v>939</v>
      </c>
      <c r="EC102">
        <v>1</v>
      </c>
      <c r="ED102" t="s">
        <v>940</v>
      </c>
      <c r="EF102">
        <v>0</v>
      </c>
      <c r="ER102">
        <v>0</v>
      </c>
      <c r="FD102">
        <v>0</v>
      </c>
      <c r="FP102">
        <v>1</v>
      </c>
      <c r="FQ102" t="s">
        <v>941</v>
      </c>
      <c r="FS102" t="str">
        <f t="shared" si="90"/>
        <v>Statute</v>
      </c>
      <c r="FT102" t="s">
        <v>941</v>
      </c>
      <c r="FV102" t="str">
        <f t="shared" si="91"/>
        <v>Residential, Non-residential</v>
      </c>
      <c r="FW102" t="s">
        <v>942</v>
      </c>
      <c r="FY102">
        <v>0</v>
      </c>
      <c r="GB102">
        <v>0</v>
      </c>
      <c r="GK102">
        <v>0</v>
      </c>
      <c r="GQ102">
        <v>0</v>
      </c>
      <c r="GT102">
        <v>0</v>
      </c>
      <c r="HF102">
        <v>0</v>
      </c>
      <c r="HI102">
        <v>0</v>
      </c>
      <c r="IG102">
        <v>0</v>
      </c>
    </row>
    <row r="103" spans="1:241">
      <c r="A103" t="s">
        <v>238</v>
      </c>
      <c r="B103" s="1">
        <v>43831</v>
      </c>
      <c r="C103" s="1">
        <v>44012</v>
      </c>
      <c r="D103" t="str">
        <f t="shared" si="85"/>
        <v>Firearms, Paid Leave, TEL: Full Disclosure Requirements, TEL: Property Tax Assessment Limit</v>
      </c>
      <c r="E103" t="s">
        <v>929</v>
      </c>
      <c r="G103">
        <v>0</v>
      </c>
      <c r="V103">
        <v>0</v>
      </c>
      <c r="Y103">
        <v>1</v>
      </c>
      <c r="Z103" t="s">
        <v>930</v>
      </c>
      <c r="AB103" t="str">
        <f t="shared" si="86"/>
        <v>Possession, Purchase, Transfer, Sale, Ammunition, Ownership, Transportation, Assault weapons</v>
      </c>
      <c r="AC103" t="s">
        <v>931</v>
      </c>
      <c r="AE103">
        <v>0</v>
      </c>
      <c r="AK103">
        <v>0</v>
      </c>
      <c r="AW103">
        <v>0</v>
      </c>
      <c r="AZ103">
        <v>0</v>
      </c>
      <c r="BL103">
        <v>0</v>
      </c>
      <c r="BO103">
        <v>0</v>
      </c>
      <c r="CG103">
        <v>0</v>
      </c>
      <c r="CJ103">
        <v>1</v>
      </c>
      <c r="CK103" t="s">
        <v>932</v>
      </c>
      <c r="CL103" t="s">
        <v>933</v>
      </c>
      <c r="CM103" t="str">
        <f t="shared" si="87"/>
        <v>Paid sick leave, Family medical leave</v>
      </c>
      <c r="CN103" t="s">
        <v>934</v>
      </c>
      <c r="CP103">
        <v>1</v>
      </c>
      <c r="CQ103" t="s">
        <v>935</v>
      </c>
      <c r="CR103" t="s">
        <v>936</v>
      </c>
      <c r="CS103" t="str">
        <f t="shared" si="84"/>
        <v>Public employees, Private employees</v>
      </c>
      <c r="CT103" t="s">
        <v>943</v>
      </c>
      <c r="CU103" t="s">
        <v>938</v>
      </c>
      <c r="CV103" t="str">
        <f t="shared" si="92"/>
        <v>Paid sick leave</v>
      </c>
      <c r="CW103" t="s">
        <v>935</v>
      </c>
      <c r="CY103">
        <v>0</v>
      </c>
      <c r="DB103">
        <v>0</v>
      </c>
      <c r="DQ103">
        <v>0</v>
      </c>
      <c r="DT103">
        <v>1</v>
      </c>
      <c r="DU103" t="s">
        <v>939</v>
      </c>
      <c r="DW103" t="str">
        <f t="shared" si="88"/>
        <v>Statute</v>
      </c>
      <c r="DX103" t="s">
        <v>939</v>
      </c>
      <c r="DZ103" t="str">
        <f t="shared" si="89"/>
        <v>Excess of certified rate (rollback rate), Exceeding property tax rate limitation</v>
      </c>
      <c r="EA103" t="s">
        <v>939</v>
      </c>
      <c r="EC103">
        <v>1</v>
      </c>
      <c r="ED103" t="s">
        <v>940</v>
      </c>
      <c r="EF103">
        <v>0</v>
      </c>
      <c r="ER103">
        <v>0</v>
      </c>
      <c r="FD103">
        <v>0</v>
      </c>
      <c r="FP103">
        <v>1</v>
      </c>
      <c r="FQ103" t="s">
        <v>941</v>
      </c>
      <c r="FS103" t="str">
        <f t="shared" si="90"/>
        <v>Statute</v>
      </c>
      <c r="FT103" t="s">
        <v>941</v>
      </c>
      <c r="FV103" t="str">
        <f t="shared" si="91"/>
        <v>Residential, Non-residential</v>
      </c>
      <c r="FW103" t="s">
        <v>942</v>
      </c>
      <c r="FY103">
        <v>0</v>
      </c>
      <c r="GB103">
        <v>0</v>
      </c>
      <c r="GK103">
        <v>0</v>
      </c>
      <c r="GQ103">
        <v>0</v>
      </c>
      <c r="GT103">
        <v>0</v>
      </c>
      <c r="HF103">
        <v>0</v>
      </c>
      <c r="HI103">
        <v>0</v>
      </c>
      <c r="IG103">
        <v>0</v>
      </c>
    </row>
    <row r="104" spans="1:241">
      <c r="A104" t="s">
        <v>238</v>
      </c>
      <c r="B104" s="1">
        <v>44013</v>
      </c>
      <c r="C104" s="1">
        <v>44104</v>
      </c>
      <c r="D104" t="str">
        <f t="shared" si="85"/>
        <v>Firearms, Paid Leave, TEL: Full Disclosure Requirements, TEL: Property Tax Assessment Limit</v>
      </c>
      <c r="E104" t="s">
        <v>929</v>
      </c>
      <c r="G104">
        <v>0</v>
      </c>
      <c r="V104">
        <v>0</v>
      </c>
      <c r="Y104">
        <v>1</v>
      </c>
      <c r="Z104" t="s">
        <v>930</v>
      </c>
      <c r="AB104" t="str">
        <f t="shared" si="86"/>
        <v>Possession, Purchase, Transfer, Sale, Ammunition, Ownership, Transportation, Assault weapons</v>
      </c>
      <c r="AC104" t="s">
        <v>931</v>
      </c>
      <c r="AE104">
        <v>0</v>
      </c>
      <c r="AK104">
        <v>0</v>
      </c>
      <c r="AW104">
        <v>0</v>
      </c>
      <c r="AZ104">
        <v>0</v>
      </c>
      <c r="BL104">
        <v>0</v>
      </c>
      <c r="BO104">
        <v>0</v>
      </c>
      <c r="CG104">
        <v>0</v>
      </c>
      <c r="CJ104">
        <v>1</v>
      </c>
      <c r="CK104" t="s">
        <v>932</v>
      </c>
      <c r="CL104" t="s">
        <v>933</v>
      </c>
      <c r="CM104" t="str">
        <f t="shared" si="87"/>
        <v>Paid sick leave, Family medical leave</v>
      </c>
      <c r="CN104" t="s">
        <v>934</v>
      </c>
      <c r="CP104">
        <v>1</v>
      </c>
      <c r="CQ104" t="s">
        <v>935</v>
      </c>
      <c r="CR104" t="s">
        <v>936</v>
      </c>
      <c r="CS104" t="str">
        <f t="shared" si="84"/>
        <v>Public employees, Private employees</v>
      </c>
      <c r="CT104" t="s">
        <v>943</v>
      </c>
      <c r="CU104" t="s">
        <v>938</v>
      </c>
      <c r="CV104" t="str">
        <f t="shared" si="92"/>
        <v>Paid sick leave</v>
      </c>
      <c r="CW104" t="s">
        <v>935</v>
      </c>
      <c r="CY104">
        <v>0</v>
      </c>
      <c r="DB104">
        <v>0</v>
      </c>
      <c r="DQ104">
        <v>0</v>
      </c>
      <c r="DT104">
        <v>1</v>
      </c>
      <c r="DU104" t="s">
        <v>939</v>
      </c>
      <c r="DW104" t="str">
        <f t="shared" si="88"/>
        <v>Statute</v>
      </c>
      <c r="DX104" t="s">
        <v>939</v>
      </c>
      <c r="DZ104" t="str">
        <f t="shared" si="89"/>
        <v>Excess of certified rate (rollback rate), Exceeding property tax rate limitation</v>
      </c>
      <c r="EA104" t="s">
        <v>939</v>
      </c>
      <c r="EC104">
        <v>1</v>
      </c>
      <c r="ED104" t="s">
        <v>940</v>
      </c>
      <c r="EF104">
        <v>0</v>
      </c>
      <c r="ER104">
        <v>0</v>
      </c>
      <c r="FD104">
        <v>0</v>
      </c>
      <c r="FP104">
        <v>1</v>
      </c>
      <c r="FQ104" t="s">
        <v>941</v>
      </c>
      <c r="FS104" t="str">
        <f t="shared" si="90"/>
        <v>Statute</v>
      </c>
      <c r="FT104" t="s">
        <v>941</v>
      </c>
      <c r="FV104" t="str">
        <f t="shared" si="91"/>
        <v>Residential, Non-residential</v>
      </c>
      <c r="FW104" t="s">
        <v>942</v>
      </c>
      <c r="FY104">
        <v>0</v>
      </c>
      <c r="GB104">
        <v>0</v>
      </c>
      <c r="GK104">
        <v>0</v>
      </c>
      <c r="GQ104">
        <v>0</v>
      </c>
      <c r="GT104">
        <v>0</v>
      </c>
      <c r="HF104">
        <v>0</v>
      </c>
      <c r="HI104">
        <v>0</v>
      </c>
      <c r="IG104">
        <v>0</v>
      </c>
    </row>
    <row r="105" spans="1:241">
      <c r="A105" t="s">
        <v>238</v>
      </c>
      <c r="B105" s="1">
        <v>44105</v>
      </c>
      <c r="C105" s="1">
        <v>44345</v>
      </c>
      <c r="D105" t="str">
        <f t="shared" si="85"/>
        <v>Firearms, Paid Leave, TEL: Full Disclosure Requirements, TEL: Property Tax Assessment Limit</v>
      </c>
      <c r="E105" t="s">
        <v>929</v>
      </c>
      <c r="G105">
        <v>0</v>
      </c>
      <c r="V105">
        <v>0</v>
      </c>
      <c r="Y105">
        <v>1</v>
      </c>
      <c r="Z105" t="s">
        <v>930</v>
      </c>
      <c r="AB105" t="str">
        <f t="shared" si="86"/>
        <v>Possession, Purchase, Transfer, Sale, Ammunition, Ownership, Transportation, Assault weapons</v>
      </c>
      <c r="AC105" t="s">
        <v>931</v>
      </c>
      <c r="AE105">
        <v>0</v>
      </c>
      <c r="AK105">
        <v>0</v>
      </c>
      <c r="AW105">
        <v>0</v>
      </c>
      <c r="AZ105">
        <v>0</v>
      </c>
      <c r="BL105">
        <v>0</v>
      </c>
      <c r="BO105">
        <v>0</v>
      </c>
      <c r="CG105">
        <v>0</v>
      </c>
      <c r="CJ105">
        <v>1</v>
      </c>
      <c r="CK105" t="s">
        <v>932</v>
      </c>
      <c r="CL105" t="s">
        <v>933</v>
      </c>
      <c r="CM105" t="str">
        <f t="shared" si="87"/>
        <v>Paid sick leave, Family medical leave</v>
      </c>
      <c r="CN105" t="s">
        <v>934</v>
      </c>
      <c r="CP105">
        <v>1</v>
      </c>
      <c r="CQ105" t="s">
        <v>944</v>
      </c>
      <c r="CR105" t="s">
        <v>936</v>
      </c>
      <c r="CS105" t="str">
        <f t="shared" si="84"/>
        <v>Public employees, Private employees</v>
      </c>
      <c r="CT105" t="s">
        <v>945</v>
      </c>
      <c r="CU105" t="s">
        <v>938</v>
      </c>
      <c r="CV105" t="str">
        <f t="shared" si="92"/>
        <v>Paid sick leave</v>
      </c>
      <c r="CW105" t="s">
        <v>944</v>
      </c>
      <c r="CY105">
        <v>0</v>
      </c>
      <c r="DB105">
        <v>0</v>
      </c>
      <c r="DQ105">
        <v>0</v>
      </c>
      <c r="DT105">
        <v>1</v>
      </c>
      <c r="DU105" t="s">
        <v>939</v>
      </c>
      <c r="DW105" t="str">
        <f t="shared" si="88"/>
        <v>Statute</v>
      </c>
      <c r="DX105" t="s">
        <v>939</v>
      </c>
      <c r="DZ105" t="str">
        <f t="shared" si="89"/>
        <v>Excess of certified rate (rollback rate), Exceeding property tax rate limitation</v>
      </c>
      <c r="EA105" t="s">
        <v>939</v>
      </c>
      <c r="EC105">
        <v>1</v>
      </c>
      <c r="ED105" t="s">
        <v>940</v>
      </c>
      <c r="EF105">
        <v>0</v>
      </c>
      <c r="ER105">
        <v>0</v>
      </c>
      <c r="FD105">
        <v>0</v>
      </c>
      <c r="FP105">
        <v>1</v>
      </c>
      <c r="FQ105" t="s">
        <v>941</v>
      </c>
      <c r="FS105" t="str">
        <f t="shared" si="90"/>
        <v>Statute</v>
      </c>
      <c r="FT105" t="s">
        <v>941</v>
      </c>
      <c r="FV105" t="str">
        <f t="shared" si="91"/>
        <v>Residential, Non-residential</v>
      </c>
      <c r="FW105" t="s">
        <v>946</v>
      </c>
      <c r="FY105">
        <v>0</v>
      </c>
      <c r="GB105">
        <v>0</v>
      </c>
      <c r="GK105">
        <v>0</v>
      </c>
      <c r="GQ105">
        <v>0</v>
      </c>
      <c r="GT105">
        <v>0</v>
      </c>
      <c r="HF105">
        <v>0</v>
      </c>
      <c r="HI105">
        <v>0</v>
      </c>
      <c r="IG105">
        <v>0</v>
      </c>
    </row>
    <row r="106" spans="1:241">
      <c r="A106" t="s">
        <v>238</v>
      </c>
      <c r="B106" s="1">
        <v>44346</v>
      </c>
      <c r="C106" s="1">
        <v>44712</v>
      </c>
      <c r="D106" t="str">
        <f t="shared" si="85"/>
        <v>Firearms, Paid Leave, TEL: Full Disclosure Requirements, TEL: Property Tax Assessment Limit</v>
      </c>
      <c r="E106" t="s">
        <v>929</v>
      </c>
      <c r="G106">
        <v>0</v>
      </c>
      <c r="V106">
        <v>0</v>
      </c>
      <c r="Y106">
        <v>1</v>
      </c>
      <c r="Z106" t="s">
        <v>930</v>
      </c>
      <c r="AB106" t="str">
        <f t="shared" si="86"/>
        <v>Possession, Purchase, Transfer, Sale, Ammunition, Ownership, Transportation, Assault weapons</v>
      </c>
      <c r="AC106" t="s">
        <v>931</v>
      </c>
      <c r="AE106">
        <v>0</v>
      </c>
      <c r="AK106">
        <v>0</v>
      </c>
      <c r="AW106">
        <v>0</v>
      </c>
      <c r="AZ106">
        <v>0</v>
      </c>
      <c r="BL106">
        <v>0</v>
      </c>
      <c r="BO106">
        <v>0</v>
      </c>
      <c r="CG106">
        <v>0</v>
      </c>
      <c r="CJ106">
        <v>1</v>
      </c>
      <c r="CK106" t="s">
        <v>932</v>
      </c>
      <c r="CL106" t="s">
        <v>933</v>
      </c>
      <c r="CM106" t="str">
        <f t="shared" si="87"/>
        <v>Paid sick leave, Family medical leave</v>
      </c>
      <c r="CN106" t="s">
        <v>934</v>
      </c>
      <c r="CP106">
        <v>1</v>
      </c>
      <c r="CQ106" t="s">
        <v>947</v>
      </c>
      <c r="CR106" t="s">
        <v>936</v>
      </c>
      <c r="CS106" t="str">
        <f t="shared" si="84"/>
        <v>Public employees, Private employees</v>
      </c>
      <c r="CT106" t="s">
        <v>948</v>
      </c>
      <c r="CU106" t="s">
        <v>938</v>
      </c>
      <c r="CV106" t="str">
        <f t="shared" si="92"/>
        <v>Paid sick leave</v>
      </c>
      <c r="CW106" t="s">
        <v>947</v>
      </c>
      <c r="CY106">
        <v>0</v>
      </c>
      <c r="DB106">
        <v>0</v>
      </c>
      <c r="DQ106">
        <v>0</v>
      </c>
      <c r="DT106">
        <v>1</v>
      </c>
      <c r="DU106" t="s">
        <v>939</v>
      </c>
      <c r="DW106" t="str">
        <f t="shared" si="88"/>
        <v>Statute</v>
      </c>
      <c r="DX106" t="s">
        <v>939</v>
      </c>
      <c r="DZ106" t="str">
        <f t="shared" si="89"/>
        <v>Excess of certified rate (rollback rate), Exceeding property tax rate limitation</v>
      </c>
      <c r="EA106" t="s">
        <v>939</v>
      </c>
      <c r="EC106">
        <v>1</v>
      </c>
      <c r="ED106" t="s">
        <v>940</v>
      </c>
      <c r="EF106">
        <v>0</v>
      </c>
      <c r="ER106">
        <v>0</v>
      </c>
      <c r="FD106">
        <v>0</v>
      </c>
      <c r="FP106">
        <v>1</v>
      </c>
      <c r="FQ106" t="s">
        <v>941</v>
      </c>
      <c r="FS106" t="str">
        <f t="shared" si="90"/>
        <v>Statute</v>
      </c>
      <c r="FT106" t="s">
        <v>941</v>
      </c>
      <c r="FV106" t="str">
        <f t="shared" si="91"/>
        <v>Residential, Non-residential</v>
      </c>
      <c r="FW106" t="s">
        <v>946</v>
      </c>
      <c r="FY106">
        <v>0</v>
      </c>
      <c r="GB106">
        <v>0</v>
      </c>
      <c r="GK106">
        <v>0</v>
      </c>
      <c r="GQ106">
        <v>0</v>
      </c>
      <c r="GT106">
        <v>0</v>
      </c>
      <c r="HF106">
        <v>0</v>
      </c>
      <c r="HI106">
        <v>0</v>
      </c>
      <c r="IG106">
        <v>0</v>
      </c>
    </row>
    <row r="107" spans="1:241">
      <c r="A107" t="s">
        <v>238</v>
      </c>
      <c r="B107" s="1">
        <v>44713</v>
      </c>
      <c r="C107" s="1">
        <v>44866</v>
      </c>
      <c r="D107" t="str">
        <f t="shared" si="85"/>
        <v>Firearms, Paid Leave, TEL: Full Disclosure Requirements, TEL: Property Tax Assessment Limit</v>
      </c>
      <c r="E107" t="s">
        <v>949</v>
      </c>
      <c r="G107">
        <v>0</v>
      </c>
      <c r="V107">
        <v>0</v>
      </c>
      <c r="Y107">
        <v>1</v>
      </c>
      <c r="Z107" t="s">
        <v>930</v>
      </c>
      <c r="AB107" t="str">
        <f t="shared" si="86"/>
        <v>Possession, Purchase, Transfer, Sale, Ammunition, Ownership, Transportation, Assault weapons</v>
      </c>
      <c r="AC107" t="s">
        <v>931</v>
      </c>
      <c r="AE107">
        <v>0</v>
      </c>
      <c r="AK107">
        <v>0</v>
      </c>
      <c r="AW107">
        <v>0</v>
      </c>
      <c r="AZ107">
        <v>0</v>
      </c>
      <c r="BL107">
        <v>0</v>
      </c>
      <c r="BO107">
        <v>0</v>
      </c>
      <c r="CG107">
        <v>0</v>
      </c>
      <c r="CJ107">
        <v>1</v>
      </c>
      <c r="CK107" t="s">
        <v>932</v>
      </c>
      <c r="CL107" t="s">
        <v>933</v>
      </c>
      <c r="CM107" t="str">
        <f t="shared" si="87"/>
        <v>Paid sick leave, Family medical leave</v>
      </c>
      <c r="CN107" t="s">
        <v>934</v>
      </c>
      <c r="CP107">
        <v>1</v>
      </c>
      <c r="CQ107" t="s">
        <v>947</v>
      </c>
      <c r="CR107" t="s">
        <v>936</v>
      </c>
      <c r="CS107" t="str">
        <f t="shared" si="84"/>
        <v>Public employees, Private employees</v>
      </c>
      <c r="CT107" t="s">
        <v>948</v>
      </c>
      <c r="CU107" t="s">
        <v>938</v>
      </c>
      <c r="CV107" t="str">
        <f t="shared" si="92"/>
        <v>Paid sick leave</v>
      </c>
      <c r="CW107" t="s">
        <v>947</v>
      </c>
      <c r="CY107">
        <v>0</v>
      </c>
      <c r="DB107">
        <v>0</v>
      </c>
      <c r="DQ107">
        <v>0</v>
      </c>
      <c r="DT107">
        <v>1</v>
      </c>
      <c r="DU107" t="s">
        <v>939</v>
      </c>
      <c r="DW107" t="str">
        <f t="shared" si="88"/>
        <v>Statute</v>
      </c>
      <c r="DX107" t="s">
        <v>939</v>
      </c>
      <c r="DZ107" t="str">
        <f t="shared" si="89"/>
        <v>Excess of certified rate (rollback rate), Exceeding property tax rate limitation</v>
      </c>
      <c r="EA107" t="s">
        <v>939</v>
      </c>
      <c r="EC107">
        <v>1</v>
      </c>
      <c r="ED107" t="s">
        <v>940</v>
      </c>
      <c r="EF107">
        <v>0</v>
      </c>
      <c r="ER107">
        <v>0</v>
      </c>
      <c r="FD107">
        <v>0</v>
      </c>
      <c r="FP107">
        <v>1</v>
      </c>
      <c r="FQ107" t="s">
        <v>941</v>
      </c>
      <c r="FS107" t="str">
        <f t="shared" si="90"/>
        <v>Statute</v>
      </c>
      <c r="FT107" t="s">
        <v>941</v>
      </c>
      <c r="FV107" t="str">
        <f t="shared" si="91"/>
        <v>Residential, Non-residential</v>
      </c>
      <c r="FW107" t="s">
        <v>946</v>
      </c>
      <c r="FY107">
        <v>0</v>
      </c>
      <c r="GB107">
        <v>0</v>
      </c>
      <c r="GK107">
        <v>0</v>
      </c>
      <c r="GQ107">
        <v>0</v>
      </c>
      <c r="GT107">
        <v>0</v>
      </c>
      <c r="HF107">
        <v>0</v>
      </c>
      <c r="HI107">
        <v>0</v>
      </c>
      <c r="IG107">
        <v>0</v>
      </c>
    </row>
    <row r="108" spans="1:241">
      <c r="A108" t="s">
        <v>239</v>
      </c>
      <c r="B108" s="1">
        <v>43678</v>
      </c>
      <c r="C108" s="1">
        <v>44866</v>
      </c>
      <c r="D108" t="str">
        <f>("Rent Control, TEL: Property Tax Rate Limit, TEL: Property Tax Levy Limit")</f>
        <v>Rent Control, TEL: Property Tax Rate Limit, TEL: Property Tax Levy Limit</v>
      </c>
      <c r="E108" t="s">
        <v>950</v>
      </c>
      <c r="G108">
        <v>0</v>
      </c>
      <c r="V108">
        <v>0</v>
      </c>
      <c r="Y108">
        <v>0</v>
      </c>
      <c r="AW108">
        <v>0</v>
      </c>
      <c r="AZ108">
        <v>0</v>
      </c>
      <c r="BL108">
        <v>0</v>
      </c>
      <c r="BO108">
        <v>0</v>
      </c>
      <c r="CG108">
        <v>0</v>
      </c>
      <c r="CJ108">
        <v>0</v>
      </c>
      <c r="CY108">
        <v>0</v>
      </c>
      <c r="DB108">
        <v>1</v>
      </c>
      <c r="DC108" t="s">
        <v>951</v>
      </c>
      <c r="DE108" t="str">
        <f t="shared" ref="DE108:DE120" si="93">("Statute")</f>
        <v>Statute</v>
      </c>
      <c r="DF108" t="s">
        <v>952</v>
      </c>
      <c r="DH108">
        <v>1</v>
      </c>
      <c r="DI108" t="s">
        <v>953</v>
      </c>
      <c r="DK108" t="str">
        <f>("Voluntary agreement with local government")</f>
        <v>Voluntary agreement with local government</v>
      </c>
      <c r="DL108" t="s">
        <v>953</v>
      </c>
      <c r="DN108">
        <v>0</v>
      </c>
      <c r="DQ108">
        <v>0</v>
      </c>
      <c r="DT108">
        <v>0</v>
      </c>
      <c r="EF108">
        <v>0</v>
      </c>
      <c r="ER108">
        <v>0</v>
      </c>
      <c r="FD108">
        <v>1</v>
      </c>
      <c r="FE108" t="s">
        <v>954</v>
      </c>
      <c r="FG108" t="str">
        <f>("Statute")</f>
        <v>Statute</v>
      </c>
      <c r="FH108" t="s">
        <v>954</v>
      </c>
      <c r="FJ108" t="str">
        <f>("Local governments")</f>
        <v>Local governments</v>
      </c>
      <c r="FK108" t="s">
        <v>954</v>
      </c>
      <c r="FM108">
        <v>1</v>
      </c>
      <c r="FN108" t="s">
        <v>954</v>
      </c>
      <c r="FP108">
        <v>0</v>
      </c>
      <c r="GB108">
        <v>1</v>
      </c>
      <c r="GC108" t="s">
        <v>954</v>
      </c>
      <c r="GE108" t="str">
        <f t="shared" ref="GE108:GE117" si="94">("Statute")</f>
        <v>Statute</v>
      </c>
      <c r="GF108" t="s">
        <v>954</v>
      </c>
      <c r="GH108">
        <v>1</v>
      </c>
      <c r="GI108" t="s">
        <v>954</v>
      </c>
      <c r="GK108">
        <v>0</v>
      </c>
      <c r="GQ108">
        <v>0</v>
      </c>
      <c r="GT108">
        <v>0</v>
      </c>
      <c r="HF108">
        <v>0</v>
      </c>
      <c r="HI108">
        <v>0</v>
      </c>
      <c r="IG108">
        <v>0</v>
      </c>
    </row>
    <row r="109" spans="1:241">
      <c r="A109" t="s">
        <v>240</v>
      </c>
      <c r="B109" s="1">
        <v>43678</v>
      </c>
      <c r="C109" s="1">
        <v>43783</v>
      </c>
      <c r="D109" t="str">
        <f>("Ban-the-Box, Firearms, Municipal Broadband, Paid Leave, Rent Control, TEL: General Revenue Limit, TEL: Property Tax Rate Limit, TEL: Property Tax Assessment Limit, TEL: Property Tax Levy Limit")</f>
        <v>Ban-the-Box, Firearms, Municipal Broadband, Paid Leave, Rent Control, TEL: General Revenue Limit, TEL: Property Tax Rate Limit, TEL: Property Tax Assessment Limit, TEL: Property Tax Levy Limit</v>
      </c>
      <c r="E109" t="s">
        <v>955</v>
      </c>
      <c r="G109">
        <v>1</v>
      </c>
      <c r="H109" t="s">
        <v>956</v>
      </c>
      <c r="J109" t="str">
        <f>("Private sector")</f>
        <v>Private sector</v>
      </c>
      <c r="K109" t="s">
        <v>957</v>
      </c>
      <c r="M109">
        <v>0</v>
      </c>
      <c r="P109">
        <v>1</v>
      </c>
      <c r="Q109" t="s">
        <v>958</v>
      </c>
      <c r="S109" t="str">
        <f>("Public sector")</f>
        <v>Public sector</v>
      </c>
      <c r="T109" t="s">
        <v>958</v>
      </c>
      <c r="V109">
        <v>0</v>
      </c>
      <c r="Y109">
        <v>1</v>
      </c>
      <c r="Z109" t="s">
        <v>959</v>
      </c>
      <c r="AB109" t="str">
        <f>("Possession, Purchase, Transfer, Registration requirements, Sale, Ammunition, Ownership, Transportation")</f>
        <v>Possession, Purchase, Transfer, Registration requirements, Sale, Ammunition, Ownership, Transportation</v>
      </c>
      <c r="AC109" t="s">
        <v>959</v>
      </c>
      <c r="AE109">
        <v>1</v>
      </c>
      <c r="AF109" t="s">
        <v>959</v>
      </c>
      <c r="AH109" t="str">
        <f>("Handguns")</f>
        <v>Handguns</v>
      </c>
      <c r="AI109" t="s">
        <v>959</v>
      </c>
      <c r="AJ109" t="s">
        <v>960</v>
      </c>
      <c r="AK109">
        <v>0</v>
      </c>
      <c r="AW109">
        <v>0</v>
      </c>
      <c r="AZ109">
        <v>0</v>
      </c>
      <c r="BL109">
        <v>0</v>
      </c>
      <c r="BO109">
        <v>1</v>
      </c>
      <c r="BP109" t="s">
        <v>961</v>
      </c>
      <c r="BR109">
        <v>0</v>
      </c>
      <c r="CA109" t="str">
        <f>("Yes")</f>
        <v>Yes</v>
      </c>
      <c r="CB109" t="s">
        <v>961</v>
      </c>
      <c r="CD109" t="str">
        <f>("Municipal broadband provider must follow all laws, regulations, and requirements as if private provider")</f>
        <v>Municipal broadband provider must follow all laws, regulations, and requirements as if private provider</v>
      </c>
      <c r="CE109" t="s">
        <v>961</v>
      </c>
      <c r="CG109">
        <v>0</v>
      </c>
      <c r="CJ109">
        <v>1</v>
      </c>
      <c r="CK109" t="s">
        <v>962</v>
      </c>
      <c r="CM109" t="str">
        <f>("Paid sick leave, Family medical leave")</f>
        <v>Paid sick leave, Family medical leave</v>
      </c>
      <c r="CN109" t="s">
        <v>962</v>
      </c>
      <c r="CP109">
        <v>1</v>
      </c>
      <c r="CQ109" t="s">
        <v>963</v>
      </c>
      <c r="CS109" t="str">
        <f>("Public employees, Private employees")</f>
        <v>Public employees, Private employees</v>
      </c>
      <c r="CT109" t="s">
        <v>964</v>
      </c>
      <c r="CU109" t="s">
        <v>965</v>
      </c>
      <c r="CV109" t="str">
        <f>("Paid sick leave, Family medical leave")</f>
        <v>Paid sick leave, Family medical leave</v>
      </c>
      <c r="CW109" t="s">
        <v>963</v>
      </c>
      <c r="CY109">
        <v>0</v>
      </c>
      <c r="DB109">
        <v>1</v>
      </c>
      <c r="DC109" t="s">
        <v>966</v>
      </c>
      <c r="DE109" t="str">
        <f t="shared" si="93"/>
        <v>Statute</v>
      </c>
      <c r="DF109" t="s">
        <v>966</v>
      </c>
      <c r="DH109">
        <v>1</v>
      </c>
      <c r="DI109" t="s">
        <v>966</v>
      </c>
      <c r="DK109" t="str">
        <f>("Voluntary agreement with local government")</f>
        <v>Voluntary agreement with local government</v>
      </c>
      <c r="DL109" t="s">
        <v>966</v>
      </c>
      <c r="DN109">
        <v>0</v>
      </c>
      <c r="DQ109">
        <v>0</v>
      </c>
      <c r="DT109">
        <v>0</v>
      </c>
      <c r="EF109">
        <v>1</v>
      </c>
      <c r="EG109" t="s">
        <v>967</v>
      </c>
      <c r="EI109" t="str">
        <f>("State constitution")</f>
        <v>State constitution</v>
      </c>
      <c r="EJ109" t="s">
        <v>967</v>
      </c>
      <c r="EL109" t="str">
        <f>("All local governments")</f>
        <v>All local governments</v>
      </c>
      <c r="EM109" t="s">
        <v>967</v>
      </c>
      <c r="EO109">
        <v>1</v>
      </c>
      <c r="EP109" t="s">
        <v>967</v>
      </c>
      <c r="ER109">
        <v>0</v>
      </c>
      <c r="FD109">
        <v>1</v>
      </c>
      <c r="FE109" t="s">
        <v>968</v>
      </c>
      <c r="FG109" t="str">
        <f>("State constitution, Statute")</f>
        <v>State constitution, Statute</v>
      </c>
      <c r="FH109" t="s">
        <v>968</v>
      </c>
      <c r="FJ109" t="str">
        <f>("School districts, Local governments")</f>
        <v>School districts, Local governments</v>
      </c>
      <c r="FK109" t="s">
        <v>968</v>
      </c>
      <c r="FM109">
        <v>1</v>
      </c>
      <c r="FN109" t="s">
        <v>969</v>
      </c>
      <c r="FP109">
        <v>1</v>
      </c>
      <c r="FQ109" t="s">
        <v>970</v>
      </c>
      <c r="FS109" t="str">
        <f>("State constitution, Statute")</f>
        <v>State constitution, Statute</v>
      </c>
      <c r="FT109" t="s">
        <v>970</v>
      </c>
      <c r="FV109" t="str">
        <f>("Types of properties not specified")</f>
        <v>Types of properties not specified</v>
      </c>
      <c r="FY109">
        <v>0</v>
      </c>
      <c r="GB109">
        <v>1</v>
      </c>
      <c r="GC109" t="s">
        <v>971</v>
      </c>
      <c r="GE109" t="str">
        <f t="shared" si="94"/>
        <v>Statute</v>
      </c>
      <c r="GF109" t="s">
        <v>971</v>
      </c>
      <c r="GH109">
        <v>1</v>
      </c>
      <c r="GI109" t="s">
        <v>971</v>
      </c>
      <c r="GK109">
        <v>0</v>
      </c>
      <c r="GQ109">
        <v>0</v>
      </c>
      <c r="GT109">
        <v>0</v>
      </c>
      <c r="HF109">
        <v>0</v>
      </c>
      <c r="HI109">
        <v>0</v>
      </c>
      <c r="IG109">
        <v>0</v>
      </c>
    </row>
    <row r="110" spans="1:241">
      <c r="A110" t="s">
        <v>240</v>
      </c>
      <c r="B110" s="1">
        <v>43784</v>
      </c>
      <c r="C110" s="1">
        <v>44760</v>
      </c>
      <c r="D110" t="str">
        <f>("Ban-the-Box, Firearms, Municipal Broadband, Paid Leave, Rent Control, TEL: General Revenue Limit, TEL: Property Tax Rate Limit, TEL: Property Tax Assessment Limit, TEL: Property Tax Levy Limit")</f>
        <v>Ban-the-Box, Firearms, Municipal Broadband, Paid Leave, Rent Control, TEL: General Revenue Limit, TEL: Property Tax Rate Limit, TEL: Property Tax Assessment Limit, TEL: Property Tax Levy Limit</v>
      </c>
      <c r="E110" t="s">
        <v>955</v>
      </c>
      <c r="G110">
        <v>1</v>
      </c>
      <c r="H110" t="s">
        <v>956</v>
      </c>
      <c r="J110" t="str">
        <f>("Private sector")</f>
        <v>Private sector</v>
      </c>
      <c r="K110" t="s">
        <v>957</v>
      </c>
      <c r="M110">
        <v>0</v>
      </c>
      <c r="P110">
        <v>1</v>
      </c>
      <c r="Q110" t="s">
        <v>958</v>
      </c>
      <c r="S110" t="str">
        <f>("Public sector")</f>
        <v>Public sector</v>
      </c>
      <c r="T110" t="s">
        <v>958</v>
      </c>
      <c r="V110">
        <v>0</v>
      </c>
      <c r="Y110">
        <v>1</v>
      </c>
      <c r="Z110" t="s">
        <v>959</v>
      </c>
      <c r="AB110" t="str">
        <f>("Possession, Purchase, Transfer, Registration requirements, Sale, Ammunition, Ownership, Transportation")</f>
        <v>Possession, Purchase, Transfer, Registration requirements, Sale, Ammunition, Ownership, Transportation</v>
      </c>
      <c r="AC110" t="s">
        <v>959</v>
      </c>
      <c r="AE110">
        <v>1</v>
      </c>
      <c r="AF110" t="s">
        <v>959</v>
      </c>
      <c r="AH110" t="str">
        <f>("Handguns")</f>
        <v>Handguns</v>
      </c>
      <c r="AI110" t="s">
        <v>959</v>
      </c>
      <c r="AJ110" t="s">
        <v>960</v>
      </c>
      <c r="AK110">
        <v>0</v>
      </c>
      <c r="AW110">
        <v>0</v>
      </c>
      <c r="AZ110">
        <v>0</v>
      </c>
      <c r="BL110">
        <v>0</v>
      </c>
      <c r="BO110">
        <v>1</v>
      </c>
      <c r="BP110" t="s">
        <v>961</v>
      </c>
      <c r="BR110">
        <v>0</v>
      </c>
      <c r="CA110" t="str">
        <f>("Yes")</f>
        <v>Yes</v>
      </c>
      <c r="CB110" t="s">
        <v>961</v>
      </c>
      <c r="CD110" t="str">
        <f>("Municipal broadband provider must follow all laws, regulations, and requirements as if private provider")</f>
        <v>Municipal broadband provider must follow all laws, regulations, and requirements as if private provider</v>
      </c>
      <c r="CE110" t="s">
        <v>961</v>
      </c>
      <c r="CG110">
        <v>0</v>
      </c>
      <c r="CJ110">
        <v>1</v>
      </c>
      <c r="CK110" t="s">
        <v>962</v>
      </c>
      <c r="CM110" t="str">
        <f>("Paid sick leave, Family medical leave")</f>
        <v>Paid sick leave, Family medical leave</v>
      </c>
      <c r="CN110" t="s">
        <v>962</v>
      </c>
      <c r="CP110">
        <v>1</v>
      </c>
      <c r="CQ110" t="s">
        <v>963</v>
      </c>
      <c r="CS110" t="str">
        <f>("Public employees, Private employees")</f>
        <v>Public employees, Private employees</v>
      </c>
      <c r="CT110" t="s">
        <v>964</v>
      </c>
      <c r="CU110" t="s">
        <v>965</v>
      </c>
      <c r="CV110" t="str">
        <f>("Paid sick leave, Family medical leave")</f>
        <v>Paid sick leave, Family medical leave</v>
      </c>
      <c r="CW110" t="s">
        <v>963</v>
      </c>
      <c r="CY110">
        <v>0</v>
      </c>
      <c r="DB110">
        <v>1</v>
      </c>
      <c r="DC110" t="s">
        <v>966</v>
      </c>
      <c r="DE110" t="str">
        <f t="shared" si="93"/>
        <v>Statute</v>
      </c>
      <c r="DF110" t="s">
        <v>966</v>
      </c>
      <c r="DH110">
        <v>1</v>
      </c>
      <c r="DI110" t="s">
        <v>966</v>
      </c>
      <c r="DK110" t="str">
        <f>("Voluntary agreement with local government")</f>
        <v>Voluntary agreement with local government</v>
      </c>
      <c r="DL110" t="s">
        <v>966</v>
      </c>
      <c r="DN110">
        <v>0</v>
      </c>
      <c r="DQ110">
        <v>0</v>
      </c>
      <c r="DT110">
        <v>0</v>
      </c>
      <c r="EF110">
        <v>1</v>
      </c>
      <c r="EG110" t="s">
        <v>967</v>
      </c>
      <c r="EI110" t="str">
        <f>("State constitution")</f>
        <v>State constitution</v>
      </c>
      <c r="EJ110" t="s">
        <v>967</v>
      </c>
      <c r="EL110" t="str">
        <f>("All local governments")</f>
        <v>All local governments</v>
      </c>
      <c r="EM110" t="s">
        <v>967</v>
      </c>
      <c r="EO110">
        <v>1</v>
      </c>
      <c r="EP110" t="s">
        <v>967</v>
      </c>
      <c r="ER110">
        <v>0</v>
      </c>
      <c r="FD110">
        <v>1</v>
      </c>
      <c r="FE110" t="s">
        <v>968</v>
      </c>
      <c r="FG110" t="str">
        <f>("State constitution, Statute")</f>
        <v>State constitution, Statute</v>
      </c>
      <c r="FH110" t="s">
        <v>968</v>
      </c>
      <c r="FJ110" t="str">
        <f>("School districts, Local governments")</f>
        <v>School districts, Local governments</v>
      </c>
      <c r="FK110" t="s">
        <v>968</v>
      </c>
      <c r="FM110">
        <v>1</v>
      </c>
      <c r="FN110" t="s">
        <v>969</v>
      </c>
      <c r="FP110">
        <v>1</v>
      </c>
      <c r="FQ110" t="s">
        <v>970</v>
      </c>
      <c r="FS110" t="str">
        <f>("State constitution, Statute")</f>
        <v>State constitution, Statute</v>
      </c>
      <c r="FT110" t="s">
        <v>970</v>
      </c>
      <c r="FV110" t="str">
        <f>("Types of properties not specified")</f>
        <v>Types of properties not specified</v>
      </c>
      <c r="FY110">
        <v>0</v>
      </c>
      <c r="GB110">
        <v>1</v>
      </c>
      <c r="GC110" t="s">
        <v>971</v>
      </c>
      <c r="GE110" t="str">
        <f t="shared" si="94"/>
        <v>Statute</v>
      </c>
      <c r="GF110" t="s">
        <v>971</v>
      </c>
      <c r="GH110">
        <v>1</v>
      </c>
      <c r="GI110" t="s">
        <v>971</v>
      </c>
      <c r="GK110">
        <v>0</v>
      </c>
      <c r="GQ110">
        <v>0</v>
      </c>
      <c r="GT110">
        <v>0</v>
      </c>
      <c r="HF110">
        <v>0</v>
      </c>
      <c r="HI110">
        <v>0</v>
      </c>
      <c r="IG110">
        <v>0</v>
      </c>
    </row>
    <row r="111" spans="1:241">
      <c r="A111" t="s">
        <v>240</v>
      </c>
      <c r="B111" s="1">
        <v>44761</v>
      </c>
      <c r="C111" s="1">
        <v>44866</v>
      </c>
      <c r="D111" t="str">
        <f>("Ban-the-Box, Firearms, Municipal Broadband, Paid Leave, Rent Control, TEL: General Revenue Limit, TEL: Property Tax Rate Limit, TEL: Property Tax Assessment Limit, TEL: Property Tax Levy Limit")</f>
        <v>Ban-the-Box, Firearms, Municipal Broadband, Paid Leave, Rent Control, TEL: General Revenue Limit, TEL: Property Tax Rate Limit, TEL: Property Tax Assessment Limit, TEL: Property Tax Levy Limit</v>
      </c>
      <c r="E111" t="s">
        <v>955</v>
      </c>
      <c r="G111">
        <v>1</v>
      </c>
      <c r="H111" t="s">
        <v>956</v>
      </c>
      <c r="J111" t="str">
        <f>("Private sector")</f>
        <v>Private sector</v>
      </c>
      <c r="K111" t="s">
        <v>957</v>
      </c>
      <c r="M111">
        <v>0</v>
      </c>
      <c r="P111">
        <v>1</v>
      </c>
      <c r="Q111" t="s">
        <v>958</v>
      </c>
      <c r="S111" t="str">
        <f>("Public sector")</f>
        <v>Public sector</v>
      </c>
      <c r="T111" t="s">
        <v>958</v>
      </c>
      <c r="V111">
        <v>0</v>
      </c>
      <c r="Y111">
        <v>1</v>
      </c>
      <c r="Z111" t="s">
        <v>959</v>
      </c>
      <c r="AB111" t="str">
        <f>("Possession, Purchase, Transfer, Registration requirements, Sale, Ammunition, Ownership, Transportation")</f>
        <v>Possession, Purchase, Transfer, Registration requirements, Sale, Ammunition, Ownership, Transportation</v>
      </c>
      <c r="AC111" t="s">
        <v>959</v>
      </c>
      <c r="AE111">
        <v>1</v>
      </c>
      <c r="AF111" t="s">
        <v>959</v>
      </c>
      <c r="AH111" t="str">
        <f>("Handguns")</f>
        <v>Handguns</v>
      </c>
      <c r="AI111" t="s">
        <v>959</v>
      </c>
      <c r="AJ111" t="s">
        <v>960</v>
      </c>
      <c r="AK111">
        <v>0</v>
      </c>
      <c r="AW111">
        <v>0</v>
      </c>
      <c r="AZ111">
        <v>0</v>
      </c>
      <c r="BL111">
        <v>0</v>
      </c>
      <c r="BO111">
        <v>1</v>
      </c>
      <c r="BP111" t="s">
        <v>961</v>
      </c>
      <c r="BR111">
        <v>0</v>
      </c>
      <c r="CA111" t="str">
        <f>("Yes")</f>
        <v>Yes</v>
      </c>
      <c r="CB111" t="s">
        <v>961</v>
      </c>
      <c r="CD111" t="str">
        <f>("Municipal broadband provider must follow all laws, regulations, and requirements as if private provider")</f>
        <v>Municipal broadband provider must follow all laws, regulations, and requirements as if private provider</v>
      </c>
      <c r="CE111" t="s">
        <v>961</v>
      </c>
      <c r="CG111">
        <v>0</v>
      </c>
      <c r="CJ111">
        <v>1</v>
      </c>
      <c r="CK111" t="s">
        <v>962</v>
      </c>
      <c r="CM111" t="str">
        <f>("Paid sick leave, Family medical leave")</f>
        <v>Paid sick leave, Family medical leave</v>
      </c>
      <c r="CN111" t="s">
        <v>962</v>
      </c>
      <c r="CP111">
        <v>1</v>
      </c>
      <c r="CQ111" t="s">
        <v>972</v>
      </c>
      <c r="CS111" t="str">
        <f>("Public employees, Private employees")</f>
        <v>Public employees, Private employees</v>
      </c>
      <c r="CT111" t="s">
        <v>964</v>
      </c>
      <c r="CU111" t="s">
        <v>965</v>
      </c>
      <c r="CV111" t="str">
        <f>("Paid sick leave, Family medical leave")</f>
        <v>Paid sick leave, Family medical leave</v>
      </c>
      <c r="CW111" t="s">
        <v>973</v>
      </c>
      <c r="CX111" t="s">
        <v>974</v>
      </c>
      <c r="CY111">
        <v>0</v>
      </c>
      <c r="DB111">
        <v>1</v>
      </c>
      <c r="DC111" t="s">
        <v>966</v>
      </c>
      <c r="DE111" t="str">
        <f t="shared" si="93"/>
        <v>Statute</v>
      </c>
      <c r="DF111" t="s">
        <v>966</v>
      </c>
      <c r="DH111">
        <v>1</v>
      </c>
      <c r="DI111" t="s">
        <v>966</v>
      </c>
      <c r="DK111" t="str">
        <f>("Voluntary agreement with local government")</f>
        <v>Voluntary agreement with local government</v>
      </c>
      <c r="DL111" t="s">
        <v>966</v>
      </c>
      <c r="DN111">
        <v>0</v>
      </c>
      <c r="DQ111">
        <v>0</v>
      </c>
      <c r="DT111">
        <v>0</v>
      </c>
      <c r="EF111">
        <v>1</v>
      </c>
      <c r="EG111" t="s">
        <v>967</v>
      </c>
      <c r="EI111" t="str">
        <f>("State constitution")</f>
        <v>State constitution</v>
      </c>
      <c r="EJ111" t="s">
        <v>967</v>
      </c>
      <c r="EL111" t="str">
        <f>("All local governments")</f>
        <v>All local governments</v>
      </c>
      <c r="EM111" t="s">
        <v>967</v>
      </c>
      <c r="EO111">
        <v>1</v>
      </c>
      <c r="EP111" t="s">
        <v>967</v>
      </c>
      <c r="ER111">
        <v>0</v>
      </c>
      <c r="FD111">
        <v>1</v>
      </c>
      <c r="FE111" t="s">
        <v>968</v>
      </c>
      <c r="FG111" t="str">
        <f>("State constitution, Statute")</f>
        <v>State constitution, Statute</v>
      </c>
      <c r="FH111" t="s">
        <v>968</v>
      </c>
      <c r="FJ111" t="str">
        <f>("School districts, Local governments")</f>
        <v>School districts, Local governments</v>
      </c>
      <c r="FK111" t="s">
        <v>968</v>
      </c>
      <c r="FM111">
        <v>1</v>
      </c>
      <c r="FN111" t="s">
        <v>969</v>
      </c>
      <c r="FP111">
        <v>1</v>
      </c>
      <c r="FQ111" t="s">
        <v>970</v>
      </c>
      <c r="FS111" t="str">
        <f>("State constitution, Statute")</f>
        <v>State constitution, Statute</v>
      </c>
      <c r="FT111" t="s">
        <v>970</v>
      </c>
      <c r="FV111" t="str">
        <f>("Types of properties not specified")</f>
        <v>Types of properties not specified</v>
      </c>
      <c r="FY111">
        <v>0</v>
      </c>
      <c r="GB111">
        <v>1</v>
      </c>
      <c r="GC111" t="s">
        <v>971</v>
      </c>
      <c r="GE111" t="str">
        <f t="shared" si="94"/>
        <v>Statute</v>
      </c>
      <c r="GF111" t="s">
        <v>971</v>
      </c>
      <c r="GH111">
        <v>1</v>
      </c>
      <c r="GI111" t="s">
        <v>971</v>
      </c>
      <c r="GK111">
        <v>0</v>
      </c>
      <c r="GQ111">
        <v>0</v>
      </c>
      <c r="GT111">
        <v>0</v>
      </c>
      <c r="HF111">
        <v>0</v>
      </c>
      <c r="HI111">
        <v>0</v>
      </c>
      <c r="IG111">
        <v>0</v>
      </c>
    </row>
    <row r="112" spans="1:241">
      <c r="A112" t="s">
        <v>241</v>
      </c>
      <c r="B112" s="1">
        <v>43678</v>
      </c>
      <c r="C112" s="1">
        <v>44408</v>
      </c>
      <c r="D112" t="str">
        <f>("Firearms, Municipal Broadband, Rent Control, TEL: General Revenue Limit, TEL: Property Tax Levy Limit")</f>
        <v>Firearms, Municipal Broadband, Rent Control, TEL: General Revenue Limit, TEL: Property Tax Levy Limit</v>
      </c>
      <c r="E112" t="s">
        <v>975</v>
      </c>
      <c r="G112">
        <v>0</v>
      </c>
      <c r="V112">
        <v>0</v>
      </c>
      <c r="Y112">
        <v>1</v>
      </c>
      <c r="Z112" t="s">
        <v>976</v>
      </c>
      <c r="AB112" t="str">
        <f>("Possession, Carrying, Transfer, Ammunition, The state preempts all firearm regulation")</f>
        <v>Possession, Carrying, Transfer, Ammunition, The state preempts all firearm regulation</v>
      </c>
      <c r="AC112" t="s">
        <v>977</v>
      </c>
      <c r="AE112">
        <v>1</v>
      </c>
      <c r="AF112" t="s">
        <v>978</v>
      </c>
      <c r="AH112" t="str">
        <f>("Handguns, Semi-automatic weapons")</f>
        <v>Handguns, Semi-automatic weapons</v>
      </c>
      <c r="AI112" t="s">
        <v>978</v>
      </c>
      <c r="AJ112" t="s">
        <v>979</v>
      </c>
      <c r="AK112">
        <v>0</v>
      </c>
      <c r="AW112">
        <v>0</v>
      </c>
      <c r="AZ112">
        <v>0</v>
      </c>
      <c r="BL112">
        <v>0</v>
      </c>
      <c r="BO112">
        <v>1</v>
      </c>
      <c r="BP112" t="s">
        <v>980</v>
      </c>
      <c r="BR112">
        <v>1</v>
      </c>
      <c r="BS112" t="s">
        <v>980</v>
      </c>
      <c r="BU112" t="str">
        <f>("Voter referendum approving municipal broadband")</f>
        <v>Voter referendum approving municipal broadband</v>
      </c>
      <c r="BV112" t="s">
        <v>980</v>
      </c>
      <c r="BX112" t="str">
        <f>("Law does not specify type of broadband permissible")</f>
        <v>Law does not specify type of broadband permissible</v>
      </c>
      <c r="CA112" t="str">
        <f>("No, state law expressly preempts municipal broadband")</f>
        <v>No, state law expressly preempts municipal broadband</v>
      </c>
      <c r="CG112">
        <v>0</v>
      </c>
      <c r="CJ112">
        <v>0</v>
      </c>
      <c r="CY112">
        <v>0</v>
      </c>
      <c r="DB112">
        <v>1</v>
      </c>
      <c r="DC112" t="s">
        <v>981</v>
      </c>
      <c r="DE112" t="str">
        <f t="shared" si="93"/>
        <v>Statute</v>
      </c>
      <c r="DF112" t="s">
        <v>981</v>
      </c>
      <c r="DH112">
        <v>1</v>
      </c>
      <c r="DI112" t="s">
        <v>981</v>
      </c>
      <c r="DK112" t="str">
        <f>("Voluntary agreement with local government, Voter referendum")</f>
        <v>Voluntary agreement with local government, Voter referendum</v>
      </c>
      <c r="DL112" t="s">
        <v>981</v>
      </c>
      <c r="DN112">
        <v>0</v>
      </c>
      <c r="DQ112">
        <v>0</v>
      </c>
      <c r="DT112">
        <v>0</v>
      </c>
      <c r="EF112">
        <v>1</v>
      </c>
      <c r="EG112" t="s">
        <v>982</v>
      </c>
      <c r="EI112" t="str">
        <f>("Statute")</f>
        <v>Statute</v>
      </c>
      <c r="EJ112" t="s">
        <v>982</v>
      </c>
      <c r="EL112" t="str">
        <f>("School districts")</f>
        <v>School districts</v>
      </c>
      <c r="EM112" t="s">
        <v>982</v>
      </c>
      <c r="EO112">
        <v>0</v>
      </c>
      <c r="ER112">
        <v>0</v>
      </c>
      <c r="FD112">
        <v>0</v>
      </c>
      <c r="FP112">
        <v>0</v>
      </c>
      <c r="GB112">
        <v>1</v>
      </c>
      <c r="GC112" t="s">
        <v>983</v>
      </c>
      <c r="GE112" t="str">
        <f t="shared" si="94"/>
        <v>Statute</v>
      </c>
      <c r="GF112" t="s">
        <v>983</v>
      </c>
      <c r="GH112">
        <v>1</v>
      </c>
      <c r="GI112" t="s">
        <v>984</v>
      </c>
      <c r="GK112">
        <v>0</v>
      </c>
      <c r="GQ112">
        <v>0</v>
      </c>
      <c r="GT112">
        <v>0</v>
      </c>
      <c r="HF112">
        <v>0</v>
      </c>
      <c r="HI112">
        <v>0</v>
      </c>
      <c r="IG112">
        <v>0</v>
      </c>
    </row>
    <row r="113" spans="1:241">
      <c r="A113" t="s">
        <v>241</v>
      </c>
      <c r="B113" s="1">
        <v>44409</v>
      </c>
      <c r="C113" s="1">
        <v>44773</v>
      </c>
      <c r="D113" t="str">
        <f>("Firearms, Municipal Broadband, Rent Control, TEL: General Revenue Limit, TEL: Property Tax Levy Limit")</f>
        <v>Firearms, Municipal Broadband, Rent Control, TEL: General Revenue Limit, TEL: Property Tax Levy Limit</v>
      </c>
      <c r="E113" t="s">
        <v>985</v>
      </c>
      <c r="G113">
        <v>0</v>
      </c>
      <c r="V113">
        <v>0</v>
      </c>
      <c r="Y113">
        <v>1</v>
      </c>
      <c r="Z113" t="s">
        <v>976</v>
      </c>
      <c r="AB113" t="str">
        <f>("Possession, Carrying, Transfer, Ammunition, The state preempts all firearm regulation")</f>
        <v>Possession, Carrying, Transfer, Ammunition, The state preempts all firearm regulation</v>
      </c>
      <c r="AC113" t="s">
        <v>977</v>
      </c>
      <c r="AE113">
        <v>1</v>
      </c>
      <c r="AF113" t="s">
        <v>978</v>
      </c>
      <c r="AH113" t="str">
        <f>("Handguns, Semi-automatic weapons")</f>
        <v>Handguns, Semi-automatic weapons</v>
      </c>
      <c r="AI113" t="s">
        <v>978</v>
      </c>
      <c r="AJ113" t="s">
        <v>979</v>
      </c>
      <c r="AK113">
        <v>0</v>
      </c>
      <c r="AW113">
        <v>0</v>
      </c>
      <c r="AZ113">
        <v>0</v>
      </c>
      <c r="BL113">
        <v>0</v>
      </c>
      <c r="BO113">
        <v>1</v>
      </c>
      <c r="BP113" t="s">
        <v>980</v>
      </c>
      <c r="BR113">
        <v>1</v>
      </c>
      <c r="BS113" t="s">
        <v>980</v>
      </c>
      <c r="BU113" t="str">
        <f>("Voter referendum approving municipal broadband")</f>
        <v>Voter referendum approving municipal broadband</v>
      </c>
      <c r="BV113" t="s">
        <v>980</v>
      </c>
      <c r="BX113" t="str">
        <f>("Law does not specify type of broadband permissible")</f>
        <v>Law does not specify type of broadband permissible</v>
      </c>
      <c r="CA113" t="str">
        <f>("No, state law expressly preempts municipal broadband")</f>
        <v>No, state law expressly preempts municipal broadband</v>
      </c>
      <c r="CG113">
        <v>0</v>
      </c>
      <c r="CJ113">
        <v>0</v>
      </c>
      <c r="CY113">
        <v>0</v>
      </c>
      <c r="DB113">
        <v>1</v>
      </c>
      <c r="DC113" t="s">
        <v>981</v>
      </c>
      <c r="DE113" t="str">
        <f t="shared" si="93"/>
        <v>Statute</v>
      </c>
      <c r="DF113" t="s">
        <v>981</v>
      </c>
      <c r="DH113">
        <v>1</v>
      </c>
      <c r="DI113" t="s">
        <v>986</v>
      </c>
      <c r="DK113" t="str">
        <f>("Voluntary agreement with local government, Voter referendum")</f>
        <v>Voluntary agreement with local government, Voter referendum</v>
      </c>
      <c r="DL113" t="s">
        <v>981</v>
      </c>
      <c r="DN113">
        <v>0</v>
      </c>
      <c r="DQ113">
        <v>0</v>
      </c>
      <c r="DT113">
        <v>0</v>
      </c>
      <c r="EF113">
        <v>1</v>
      </c>
      <c r="EG113" t="s">
        <v>982</v>
      </c>
      <c r="EI113" t="str">
        <f>("Statute")</f>
        <v>Statute</v>
      </c>
      <c r="EJ113" t="s">
        <v>982</v>
      </c>
      <c r="EL113" t="str">
        <f>("School districts")</f>
        <v>School districts</v>
      </c>
      <c r="EM113" t="s">
        <v>982</v>
      </c>
      <c r="EO113">
        <v>0</v>
      </c>
      <c r="ER113">
        <v>0</v>
      </c>
      <c r="FD113">
        <v>0</v>
      </c>
      <c r="FP113">
        <v>0</v>
      </c>
      <c r="GB113">
        <v>1</v>
      </c>
      <c r="GC113" t="s">
        <v>987</v>
      </c>
      <c r="GE113" t="str">
        <f t="shared" si="94"/>
        <v>Statute</v>
      </c>
      <c r="GF113" t="s">
        <v>983</v>
      </c>
      <c r="GH113">
        <v>1</v>
      </c>
      <c r="GI113" t="s">
        <v>984</v>
      </c>
      <c r="GK113">
        <v>0</v>
      </c>
      <c r="GQ113">
        <v>0</v>
      </c>
      <c r="GT113">
        <v>0</v>
      </c>
      <c r="HF113">
        <v>0</v>
      </c>
      <c r="HI113">
        <v>0</v>
      </c>
      <c r="IG113">
        <v>0</v>
      </c>
    </row>
    <row r="114" spans="1:241">
      <c r="A114" t="s">
        <v>241</v>
      </c>
      <c r="B114" s="1">
        <v>44774</v>
      </c>
      <c r="C114" s="1">
        <v>44866</v>
      </c>
      <c r="D114" t="str">
        <f>("Firearms, Municipal Broadband, Rent Control, TEL: General Revenue Limit, TEL: Property Tax Levy Limit")</f>
        <v>Firearms, Municipal Broadband, Rent Control, TEL: General Revenue Limit, TEL: Property Tax Levy Limit</v>
      </c>
      <c r="E114" t="s">
        <v>988</v>
      </c>
      <c r="G114">
        <v>0</v>
      </c>
      <c r="V114">
        <v>0</v>
      </c>
      <c r="Y114">
        <v>1</v>
      </c>
      <c r="Z114" t="s">
        <v>976</v>
      </c>
      <c r="AB114" t="str">
        <f>("Possession, Carrying, Transfer, Ammunition, The state preempts all firearm regulation")</f>
        <v>Possession, Carrying, Transfer, Ammunition, The state preempts all firearm regulation</v>
      </c>
      <c r="AC114" t="s">
        <v>977</v>
      </c>
      <c r="AE114">
        <v>1</v>
      </c>
      <c r="AF114" t="s">
        <v>978</v>
      </c>
      <c r="AH114" t="str">
        <f>("Handguns, Semi-automatic weapons")</f>
        <v>Handguns, Semi-automatic weapons</v>
      </c>
      <c r="AI114" t="s">
        <v>978</v>
      </c>
      <c r="AJ114" t="s">
        <v>979</v>
      </c>
      <c r="AK114">
        <v>0</v>
      </c>
      <c r="AW114">
        <v>0</v>
      </c>
      <c r="AZ114">
        <v>0</v>
      </c>
      <c r="BL114">
        <v>0</v>
      </c>
      <c r="BO114">
        <v>1</v>
      </c>
      <c r="BP114" t="s">
        <v>980</v>
      </c>
      <c r="BR114">
        <v>1</v>
      </c>
      <c r="BS114" t="s">
        <v>980</v>
      </c>
      <c r="BU114" t="str">
        <f>("Voter referendum approving municipal broadband")</f>
        <v>Voter referendum approving municipal broadband</v>
      </c>
      <c r="BV114" t="s">
        <v>980</v>
      </c>
      <c r="BX114" t="str">
        <f>("Law does not specify type of broadband permissible")</f>
        <v>Law does not specify type of broadband permissible</v>
      </c>
      <c r="CA114" t="str">
        <f>("No, state law expressly preempts municipal broadband")</f>
        <v>No, state law expressly preempts municipal broadband</v>
      </c>
      <c r="CG114">
        <v>0</v>
      </c>
      <c r="CJ114">
        <v>0</v>
      </c>
      <c r="CY114">
        <v>0</v>
      </c>
      <c r="DB114">
        <v>1</v>
      </c>
      <c r="DC114" t="s">
        <v>981</v>
      </c>
      <c r="DE114" t="str">
        <f t="shared" si="93"/>
        <v>Statute</v>
      </c>
      <c r="DF114" t="s">
        <v>981</v>
      </c>
      <c r="DH114">
        <v>1</v>
      </c>
      <c r="DI114" t="s">
        <v>986</v>
      </c>
      <c r="DK114" t="str">
        <f>("Voluntary agreement with local government, Voter referendum")</f>
        <v>Voluntary agreement with local government, Voter referendum</v>
      </c>
      <c r="DL114" t="s">
        <v>981</v>
      </c>
      <c r="DN114">
        <v>0</v>
      </c>
      <c r="DQ114">
        <v>0</v>
      </c>
      <c r="DT114">
        <v>0</v>
      </c>
      <c r="EF114">
        <v>1</v>
      </c>
      <c r="EG114" t="s">
        <v>982</v>
      </c>
      <c r="EI114" t="str">
        <f>("Statute")</f>
        <v>Statute</v>
      </c>
      <c r="EJ114" t="s">
        <v>982</v>
      </c>
      <c r="EL114" t="str">
        <f>("School districts")</f>
        <v>School districts</v>
      </c>
      <c r="EM114" t="s">
        <v>982</v>
      </c>
      <c r="EO114">
        <v>0</v>
      </c>
      <c r="ER114">
        <v>0</v>
      </c>
      <c r="FD114">
        <v>0</v>
      </c>
      <c r="FP114">
        <v>0</v>
      </c>
      <c r="GB114">
        <v>1</v>
      </c>
      <c r="GC114" t="s">
        <v>987</v>
      </c>
      <c r="GE114" t="str">
        <f t="shared" si="94"/>
        <v>Statute</v>
      </c>
      <c r="GF114" t="s">
        <v>983</v>
      </c>
      <c r="GH114">
        <v>1</v>
      </c>
      <c r="GI114" t="s">
        <v>984</v>
      </c>
      <c r="GK114">
        <v>0</v>
      </c>
      <c r="GQ114">
        <v>0</v>
      </c>
      <c r="GT114">
        <v>0</v>
      </c>
      <c r="HF114">
        <v>0</v>
      </c>
      <c r="HI114">
        <v>0</v>
      </c>
      <c r="IG114">
        <v>0</v>
      </c>
    </row>
    <row r="115" spans="1:241">
      <c r="A115" t="s">
        <v>242</v>
      </c>
      <c r="B115" s="1">
        <v>43678</v>
      </c>
      <c r="C115" s="1">
        <v>44377</v>
      </c>
      <c r="D115" t="str">
        <f>("Ban-the-Box, Firearms, Paid Leave, Rent Control, TEL: Property Tax Levy Limit")</f>
        <v>Ban-the-Box, Firearms, Paid Leave, Rent Control, TEL: Property Tax Levy Limit</v>
      </c>
      <c r="E115" t="s">
        <v>989</v>
      </c>
      <c r="G115">
        <v>1</v>
      </c>
      <c r="H115" t="s">
        <v>990</v>
      </c>
      <c r="J115" t="str">
        <f>("Employment sector not specified ")</f>
        <v xml:space="preserve">Employment sector not specified </v>
      </c>
      <c r="K115" t="s">
        <v>990</v>
      </c>
      <c r="M115">
        <v>1</v>
      </c>
      <c r="N115" t="s">
        <v>990</v>
      </c>
      <c r="P115">
        <v>0</v>
      </c>
      <c r="V115">
        <v>0</v>
      </c>
      <c r="Y115">
        <v>1</v>
      </c>
      <c r="Z115" t="s">
        <v>991</v>
      </c>
      <c r="AB115" t="str">
        <f>("Possession, Carrying, Transfer, Sale, Ammunition, Ownership, Transportation")</f>
        <v>Possession, Carrying, Transfer, Sale, Ammunition, Ownership, Transportation</v>
      </c>
      <c r="AC115" t="s">
        <v>991</v>
      </c>
      <c r="AD115" t="s">
        <v>992</v>
      </c>
      <c r="AE115">
        <v>1</v>
      </c>
      <c r="AF115" t="s">
        <v>993</v>
      </c>
      <c r="AH115" t="str">
        <f>("Handguns")</f>
        <v>Handguns</v>
      </c>
      <c r="AI115" t="s">
        <v>993</v>
      </c>
      <c r="AK115">
        <v>1</v>
      </c>
      <c r="AL115" t="s">
        <v>993</v>
      </c>
      <c r="AM115" t="s">
        <v>994</v>
      </c>
      <c r="AN115">
        <v>1</v>
      </c>
      <c r="AO115" t="s">
        <v>993</v>
      </c>
      <c r="AQ115" t="str">
        <f>("Civil liability")</f>
        <v>Civil liability</v>
      </c>
      <c r="AR115" t="s">
        <v>993</v>
      </c>
      <c r="AT115" t="str">
        <f>("Anyone impacted")</f>
        <v>Anyone impacted</v>
      </c>
      <c r="AU115" t="s">
        <v>993</v>
      </c>
      <c r="AW115">
        <v>0</v>
      </c>
      <c r="AZ115">
        <v>0</v>
      </c>
      <c r="BL115">
        <v>0</v>
      </c>
      <c r="BO115">
        <v>0</v>
      </c>
      <c r="CG115">
        <v>0</v>
      </c>
      <c r="CJ115">
        <v>1</v>
      </c>
      <c r="CK115" t="s">
        <v>995</v>
      </c>
      <c r="CL115" t="s">
        <v>996</v>
      </c>
      <c r="CM115" t="str">
        <f t="shared" ref="CM115:CM120" si="95">("Paid sick leave")</f>
        <v>Paid sick leave</v>
      </c>
      <c r="CN115" t="s">
        <v>995</v>
      </c>
      <c r="CP115">
        <v>0</v>
      </c>
      <c r="CY115">
        <v>0</v>
      </c>
      <c r="DB115">
        <v>1</v>
      </c>
      <c r="DC115" t="s">
        <v>997</v>
      </c>
      <c r="DE115" t="str">
        <f t="shared" si="93"/>
        <v>Statute</v>
      </c>
      <c r="DF115" t="s">
        <v>997</v>
      </c>
      <c r="DH115">
        <v>0</v>
      </c>
      <c r="DN115">
        <v>0</v>
      </c>
      <c r="DQ115">
        <v>0</v>
      </c>
      <c r="DT115">
        <v>0</v>
      </c>
      <c r="EF115">
        <v>0</v>
      </c>
      <c r="ER115">
        <v>0</v>
      </c>
      <c r="FD115">
        <v>0</v>
      </c>
      <c r="FP115">
        <v>0</v>
      </c>
      <c r="GB115">
        <v>1</v>
      </c>
      <c r="GC115" t="s">
        <v>998</v>
      </c>
      <c r="GE115" t="str">
        <f t="shared" si="94"/>
        <v>Statute</v>
      </c>
      <c r="GF115" t="s">
        <v>999</v>
      </c>
      <c r="GH115">
        <v>1</v>
      </c>
      <c r="GI115" t="s">
        <v>1000</v>
      </c>
      <c r="GK115">
        <v>0</v>
      </c>
      <c r="GQ115">
        <v>0</v>
      </c>
      <c r="GT115">
        <v>0</v>
      </c>
      <c r="HF115">
        <v>0</v>
      </c>
      <c r="HI115">
        <v>0</v>
      </c>
      <c r="IG115">
        <v>0</v>
      </c>
    </row>
    <row r="116" spans="1:241">
      <c r="A116" t="s">
        <v>242</v>
      </c>
      <c r="B116" s="1">
        <v>44378</v>
      </c>
      <c r="C116" s="1">
        <v>44633</v>
      </c>
      <c r="D116" t="str">
        <f>("Ban-the-Box, Firearms, Paid Leave, Rent Control, TEL: Property Tax Levy Limit, Transgender Rights")</f>
        <v>Ban-the-Box, Firearms, Paid Leave, Rent Control, TEL: Property Tax Levy Limit, Transgender Rights</v>
      </c>
      <c r="E116" t="s">
        <v>1001</v>
      </c>
      <c r="G116">
        <v>1</v>
      </c>
      <c r="H116" t="s">
        <v>990</v>
      </c>
      <c r="J116" t="str">
        <f>("Employment sector not specified ")</f>
        <v xml:space="preserve">Employment sector not specified </v>
      </c>
      <c r="K116" t="s">
        <v>990</v>
      </c>
      <c r="M116">
        <v>1</v>
      </c>
      <c r="N116" t="s">
        <v>990</v>
      </c>
      <c r="P116">
        <v>0</v>
      </c>
      <c r="V116">
        <v>0</v>
      </c>
      <c r="Y116">
        <v>1</v>
      </c>
      <c r="Z116" t="s">
        <v>1002</v>
      </c>
      <c r="AB116" t="str">
        <f>("Possession, Carrying, Transfer, Sale, Ammunition, Ownership, Transportation")</f>
        <v>Possession, Carrying, Transfer, Sale, Ammunition, Ownership, Transportation</v>
      </c>
      <c r="AC116" t="s">
        <v>1002</v>
      </c>
      <c r="AD116" t="s">
        <v>992</v>
      </c>
      <c r="AE116">
        <v>1</v>
      </c>
      <c r="AF116" t="s">
        <v>993</v>
      </c>
      <c r="AH116" t="str">
        <f>("Handguns")</f>
        <v>Handguns</v>
      </c>
      <c r="AI116" t="s">
        <v>993</v>
      </c>
      <c r="AK116">
        <v>1</v>
      </c>
      <c r="AL116" t="s">
        <v>993</v>
      </c>
      <c r="AM116" t="s">
        <v>994</v>
      </c>
      <c r="AN116">
        <v>1</v>
      </c>
      <c r="AO116" t="s">
        <v>993</v>
      </c>
      <c r="AQ116" t="str">
        <f>("Civil liability")</f>
        <v>Civil liability</v>
      </c>
      <c r="AR116" t="s">
        <v>993</v>
      </c>
      <c r="AT116" t="str">
        <f>("Anyone impacted")</f>
        <v>Anyone impacted</v>
      </c>
      <c r="AU116" t="s">
        <v>993</v>
      </c>
      <c r="AW116">
        <v>0</v>
      </c>
      <c r="AZ116">
        <v>0</v>
      </c>
      <c r="BL116">
        <v>0</v>
      </c>
      <c r="BO116">
        <v>0</v>
      </c>
      <c r="CG116">
        <v>0</v>
      </c>
      <c r="CJ116">
        <v>1</v>
      </c>
      <c r="CK116" t="s">
        <v>995</v>
      </c>
      <c r="CL116" t="s">
        <v>996</v>
      </c>
      <c r="CM116" t="str">
        <f t="shared" si="95"/>
        <v>Paid sick leave</v>
      </c>
      <c r="CN116" t="s">
        <v>995</v>
      </c>
      <c r="CP116">
        <v>0</v>
      </c>
      <c r="CY116">
        <v>0</v>
      </c>
      <c r="DB116">
        <v>1</v>
      </c>
      <c r="DC116" t="s">
        <v>997</v>
      </c>
      <c r="DE116" t="str">
        <f t="shared" si="93"/>
        <v>Statute</v>
      </c>
      <c r="DF116" t="s">
        <v>997</v>
      </c>
      <c r="DH116">
        <v>0</v>
      </c>
      <c r="DN116">
        <v>0</v>
      </c>
      <c r="DQ116">
        <v>0</v>
      </c>
      <c r="DT116">
        <v>0</v>
      </c>
      <c r="EF116">
        <v>0</v>
      </c>
      <c r="ER116">
        <v>0</v>
      </c>
      <c r="FD116">
        <v>0</v>
      </c>
      <c r="FP116">
        <v>0</v>
      </c>
      <c r="GB116">
        <v>1</v>
      </c>
      <c r="GC116" t="s">
        <v>998</v>
      </c>
      <c r="GE116" t="str">
        <f t="shared" si="94"/>
        <v>Statute</v>
      </c>
      <c r="GF116" t="s">
        <v>999</v>
      </c>
      <c r="GH116">
        <v>1</v>
      </c>
      <c r="GI116" t="s">
        <v>1000</v>
      </c>
      <c r="GK116">
        <v>1</v>
      </c>
      <c r="GL116" t="s">
        <v>1003</v>
      </c>
      <c r="GN116" t="str">
        <f>("Participation in sports for transgender athletes")</f>
        <v>Participation in sports for transgender athletes</v>
      </c>
      <c r="GO116" t="s">
        <v>1003</v>
      </c>
      <c r="GQ116">
        <v>0</v>
      </c>
      <c r="GT116">
        <v>0</v>
      </c>
      <c r="HF116">
        <v>0</v>
      </c>
      <c r="HI116">
        <v>0</v>
      </c>
      <c r="IG116">
        <v>0</v>
      </c>
    </row>
    <row r="117" spans="1:241">
      <c r="A117" t="s">
        <v>242</v>
      </c>
      <c r="B117" s="1">
        <v>44634</v>
      </c>
      <c r="C117" s="1">
        <v>44866</v>
      </c>
      <c r="D117" t="str">
        <f>("Ban-the-Box, Firearms, Paid Leave, Rent Control, TEL: Property Tax Levy Limit, Transgender Rights, Race and Racism in School Curriculum")</f>
        <v>Ban-the-Box, Firearms, Paid Leave, Rent Control, TEL: Property Tax Levy Limit, Transgender Rights, Race and Racism in School Curriculum</v>
      </c>
      <c r="E117" t="s">
        <v>1004</v>
      </c>
      <c r="G117">
        <v>1</v>
      </c>
      <c r="H117" t="s">
        <v>990</v>
      </c>
      <c r="J117" t="str">
        <f>("Employment sector not specified ")</f>
        <v xml:space="preserve">Employment sector not specified </v>
      </c>
      <c r="K117" t="s">
        <v>990</v>
      </c>
      <c r="M117">
        <v>1</v>
      </c>
      <c r="N117" t="s">
        <v>990</v>
      </c>
      <c r="P117">
        <v>0</v>
      </c>
      <c r="V117">
        <v>0</v>
      </c>
      <c r="Y117">
        <v>1</v>
      </c>
      <c r="Z117" t="s">
        <v>1002</v>
      </c>
      <c r="AB117" t="str">
        <f>("Possession, Carrying, Transfer, Sale, Ammunition, Ownership, Transportation")</f>
        <v>Possession, Carrying, Transfer, Sale, Ammunition, Ownership, Transportation</v>
      </c>
      <c r="AC117" t="s">
        <v>1002</v>
      </c>
      <c r="AD117" t="s">
        <v>992</v>
      </c>
      <c r="AE117">
        <v>1</v>
      </c>
      <c r="AF117" t="s">
        <v>993</v>
      </c>
      <c r="AH117" t="str">
        <f>("Handguns")</f>
        <v>Handguns</v>
      </c>
      <c r="AI117" t="s">
        <v>993</v>
      </c>
      <c r="AK117">
        <v>1</v>
      </c>
      <c r="AL117" t="s">
        <v>993</v>
      </c>
      <c r="AM117" t="s">
        <v>994</v>
      </c>
      <c r="AN117">
        <v>1</v>
      </c>
      <c r="AO117" t="s">
        <v>993</v>
      </c>
      <c r="AQ117" t="str">
        <f>("Civil liability")</f>
        <v>Civil liability</v>
      </c>
      <c r="AR117" t="s">
        <v>993</v>
      </c>
      <c r="AT117" t="str">
        <f>("Anyone impacted")</f>
        <v>Anyone impacted</v>
      </c>
      <c r="AU117" t="s">
        <v>993</v>
      </c>
      <c r="AW117">
        <v>0</v>
      </c>
      <c r="AZ117">
        <v>0</v>
      </c>
      <c r="BL117">
        <v>0</v>
      </c>
      <c r="BO117">
        <v>0</v>
      </c>
      <c r="CG117">
        <v>0</v>
      </c>
      <c r="CJ117">
        <v>1</v>
      </c>
      <c r="CK117" t="s">
        <v>995</v>
      </c>
      <c r="CL117" t="s">
        <v>996</v>
      </c>
      <c r="CM117" t="str">
        <f t="shared" si="95"/>
        <v>Paid sick leave</v>
      </c>
      <c r="CN117" t="s">
        <v>995</v>
      </c>
      <c r="CP117">
        <v>0</v>
      </c>
      <c r="CY117">
        <v>0</v>
      </c>
      <c r="DB117">
        <v>1</v>
      </c>
      <c r="DC117" t="s">
        <v>997</v>
      </c>
      <c r="DE117" t="str">
        <f t="shared" si="93"/>
        <v>Statute</v>
      </c>
      <c r="DF117" t="s">
        <v>997</v>
      </c>
      <c r="DH117">
        <v>0</v>
      </c>
      <c r="DN117">
        <v>0</v>
      </c>
      <c r="DQ117">
        <v>0</v>
      </c>
      <c r="DT117">
        <v>0</v>
      </c>
      <c r="EF117">
        <v>0</v>
      </c>
      <c r="ER117">
        <v>0</v>
      </c>
      <c r="FD117">
        <v>0</v>
      </c>
      <c r="FP117">
        <v>0</v>
      </c>
      <c r="GB117">
        <v>1</v>
      </c>
      <c r="GC117" t="s">
        <v>998</v>
      </c>
      <c r="GE117" t="str">
        <f t="shared" si="94"/>
        <v>Statute</v>
      </c>
      <c r="GF117" t="s">
        <v>999</v>
      </c>
      <c r="GH117">
        <v>1</v>
      </c>
      <c r="GI117" t="s">
        <v>1000</v>
      </c>
      <c r="GK117">
        <v>1</v>
      </c>
      <c r="GL117" t="s">
        <v>1003</v>
      </c>
      <c r="GN117" t="str">
        <f>("Participation in sports for transgender athletes")</f>
        <v>Participation in sports for transgender athletes</v>
      </c>
      <c r="GO117" t="s">
        <v>1003</v>
      </c>
      <c r="GQ117">
        <v>0</v>
      </c>
      <c r="GT117">
        <v>0</v>
      </c>
      <c r="HF117">
        <v>0</v>
      </c>
      <c r="HI117">
        <v>1</v>
      </c>
      <c r="HJ117" t="s">
        <v>1005</v>
      </c>
      <c r="HL117">
        <v>1</v>
      </c>
      <c r="HM117" t="s">
        <v>1005</v>
      </c>
      <c r="HO117" t="str">
        <f>("Critical Race Theory, One race is inherently superior to another, Individuals should be discriminated against because of their race")</f>
        <v>Critical Race Theory, One race is inherently superior to another, Individuals should be discriminated against because of their race</v>
      </c>
      <c r="HP117" t="s">
        <v>1005</v>
      </c>
      <c r="HR117">
        <v>1</v>
      </c>
      <c r="HS117" t="s">
        <v>1005</v>
      </c>
      <c r="HU117" t="str">
        <f>("School district")</f>
        <v>School district</v>
      </c>
      <c r="HV117" t="s">
        <v>1005</v>
      </c>
      <c r="HX117" t="str">
        <f>("Withholding funds")</f>
        <v>Withholding funds</v>
      </c>
      <c r="HY117" t="s">
        <v>1005</v>
      </c>
      <c r="IA117" t="str">
        <f>("Public schools, Charter schools")</f>
        <v>Public schools, Charter schools</v>
      </c>
      <c r="IB117" t="s">
        <v>1005</v>
      </c>
      <c r="ID117" t="str">
        <f>("College, School district")</f>
        <v>College, School district</v>
      </c>
      <c r="IG117">
        <v>0</v>
      </c>
    </row>
    <row r="118" spans="1:241">
      <c r="A118" t="s">
        <v>243</v>
      </c>
      <c r="B118" s="1">
        <v>43678</v>
      </c>
      <c r="C118" s="1">
        <v>44435</v>
      </c>
      <c r="D118" t="str">
        <f>("Firearms, Municipal Broadband, Paid Leave, Rent Control, TEL: Full Disclosure Requirements, TEL: Property Tax Rate Limit, TEL: Property Tax Levy Limit, Local Law Enforcement Budgets")</f>
        <v>Firearms, Municipal Broadband, Paid Leave, Rent Control, TEL: Full Disclosure Requirements, TEL: Property Tax Rate Limit, TEL: Property Tax Levy Limit, Local Law Enforcement Budgets</v>
      </c>
      <c r="E118" t="s">
        <v>1006</v>
      </c>
      <c r="G118">
        <v>0</v>
      </c>
      <c r="V118">
        <v>0</v>
      </c>
      <c r="Y118">
        <v>1</v>
      </c>
      <c r="Z118" t="s">
        <v>1007</v>
      </c>
      <c r="AB118" t="str">
        <f>("Possession, Purchase, Transfer, Registration requirements, Sale, Licensing, Ammunition, Ownership, Transportation, The state preempts all firearm regulation")</f>
        <v>Possession, Purchase, Transfer, Registration requirements, Sale, Licensing, Ammunition, Ownership, Transportation, The state preempts all firearm regulation</v>
      </c>
      <c r="AC118" t="s">
        <v>1007</v>
      </c>
      <c r="AE118">
        <v>0</v>
      </c>
      <c r="AK118">
        <v>0</v>
      </c>
      <c r="AW118">
        <v>0</v>
      </c>
      <c r="AZ118">
        <v>0</v>
      </c>
      <c r="BL118">
        <v>0</v>
      </c>
      <c r="BO118">
        <v>1</v>
      </c>
      <c r="BP118" t="s">
        <v>1008</v>
      </c>
      <c r="BR118">
        <v>1</v>
      </c>
      <c r="BS118" t="s">
        <v>1008</v>
      </c>
      <c r="BU118" t="str">
        <f>("Not specified")</f>
        <v>Not specified</v>
      </c>
      <c r="BW118" t="s">
        <v>1009</v>
      </c>
      <c r="BX118" t="str">
        <f t="shared" ref="BX118:BX140" si="96">("Law does not specify type of broadband permissible")</f>
        <v>Law does not specify type of broadband permissible</v>
      </c>
      <c r="CA118" t="str">
        <f t="shared" ref="CA118:CA141" si="97">("No, state law expressly preempts municipal broadband")</f>
        <v>No, state law expressly preempts municipal broadband</v>
      </c>
      <c r="CG118">
        <v>0</v>
      </c>
      <c r="CJ118">
        <v>1</v>
      </c>
      <c r="CK118" t="s">
        <v>1010</v>
      </c>
      <c r="CM118" t="str">
        <f t="shared" si="95"/>
        <v>Paid sick leave</v>
      </c>
      <c r="CN118" t="s">
        <v>1011</v>
      </c>
      <c r="CP118">
        <v>1</v>
      </c>
      <c r="CQ118" t="s">
        <v>1012</v>
      </c>
      <c r="CS118" t="str">
        <f>("Public employees")</f>
        <v>Public employees</v>
      </c>
      <c r="CT118" t="s">
        <v>1012</v>
      </c>
      <c r="CV118" t="str">
        <f>("Paid sick leave")</f>
        <v>Paid sick leave</v>
      </c>
      <c r="CW118" t="s">
        <v>1012</v>
      </c>
      <c r="CY118">
        <v>0</v>
      </c>
      <c r="DB118">
        <v>1</v>
      </c>
      <c r="DC118" t="s">
        <v>1013</v>
      </c>
      <c r="DE118" t="str">
        <f t="shared" si="93"/>
        <v>Statute</v>
      </c>
      <c r="DF118" t="s">
        <v>1013</v>
      </c>
      <c r="DH118">
        <v>1</v>
      </c>
      <c r="DI118" t="s">
        <v>1013</v>
      </c>
      <c r="DK118" t="str">
        <f>("Voluntary agreement with local government")</f>
        <v>Voluntary agreement with local government</v>
      </c>
      <c r="DL118" t="s">
        <v>1013</v>
      </c>
      <c r="DN118">
        <v>0</v>
      </c>
      <c r="DQ118">
        <v>0</v>
      </c>
      <c r="DT118">
        <v>1</v>
      </c>
      <c r="DU118" t="s">
        <v>1014</v>
      </c>
      <c r="DW118" t="str">
        <f>("Statute")</f>
        <v>Statute</v>
      </c>
      <c r="DX118" t="s">
        <v>1014</v>
      </c>
      <c r="DZ118" t="str">
        <f>("Tax rate")</f>
        <v>Tax rate</v>
      </c>
      <c r="EA118" t="s">
        <v>1015</v>
      </c>
      <c r="EC118">
        <v>1</v>
      </c>
      <c r="ED118" t="s">
        <v>1014</v>
      </c>
      <c r="EF118">
        <v>0</v>
      </c>
      <c r="ER118">
        <v>0</v>
      </c>
      <c r="FD118">
        <v>1</v>
      </c>
      <c r="FE118" t="s">
        <v>1016</v>
      </c>
      <c r="FG118" t="str">
        <f>("State constitution, Statute")</f>
        <v>State constitution, Statute</v>
      </c>
      <c r="FH118" t="s">
        <v>1016</v>
      </c>
      <c r="FJ118" t="str">
        <f t="shared" ref="FJ118:FJ141" si="98">("School districts, Local governments")</f>
        <v>School districts, Local governments</v>
      </c>
      <c r="FK118" t="s">
        <v>1016</v>
      </c>
      <c r="FM118">
        <v>1</v>
      </c>
      <c r="FN118" t="s">
        <v>1017</v>
      </c>
      <c r="FP118">
        <v>0</v>
      </c>
      <c r="GB118">
        <v>1</v>
      </c>
      <c r="GC118" t="s">
        <v>1018</v>
      </c>
      <c r="GE118" t="str">
        <f>("State constitution, Statute")</f>
        <v>State constitution, Statute</v>
      </c>
      <c r="GF118" t="s">
        <v>1019</v>
      </c>
      <c r="GH118">
        <v>1</v>
      </c>
      <c r="GI118" t="s">
        <v>1020</v>
      </c>
      <c r="GK118">
        <v>0</v>
      </c>
      <c r="GQ118">
        <v>0</v>
      </c>
      <c r="GT118">
        <v>0</v>
      </c>
      <c r="GV118" t="s">
        <v>1021</v>
      </c>
      <c r="HF118">
        <v>0</v>
      </c>
      <c r="HI118">
        <v>0</v>
      </c>
      <c r="IG118">
        <v>0</v>
      </c>
    </row>
    <row r="119" spans="1:241">
      <c r="A119" t="s">
        <v>243</v>
      </c>
      <c r="B119" s="1">
        <v>44436</v>
      </c>
      <c r="C119" s="1">
        <v>44800</v>
      </c>
      <c r="D119" t="str">
        <f>("Firearms, Municipal Broadband, Paid Leave, Rent Control, TEL: Full Disclosure Requirements, TEL: Property Tax Rate Limit, TEL: Property Tax Levy Limit, Local Law Enforcement Budgets")</f>
        <v>Firearms, Municipal Broadband, Paid Leave, Rent Control, TEL: Full Disclosure Requirements, TEL: Property Tax Rate Limit, TEL: Property Tax Levy Limit, Local Law Enforcement Budgets</v>
      </c>
      <c r="E119" t="s">
        <v>1022</v>
      </c>
      <c r="G119">
        <v>0</v>
      </c>
      <c r="V119">
        <v>0</v>
      </c>
      <c r="Y119">
        <v>1</v>
      </c>
      <c r="Z119" t="s">
        <v>1007</v>
      </c>
      <c r="AB119" t="str">
        <f>("Possession, Purchase, Transfer, Registration requirements, Sale, Licensing, Ammunition, Ownership, Transportation, The state preempts all firearm regulation")</f>
        <v>Possession, Purchase, Transfer, Registration requirements, Sale, Licensing, Ammunition, Ownership, Transportation, The state preempts all firearm regulation</v>
      </c>
      <c r="AC119" t="s">
        <v>1007</v>
      </c>
      <c r="AE119">
        <v>0</v>
      </c>
      <c r="AK119">
        <v>0</v>
      </c>
      <c r="AW119">
        <v>0</v>
      </c>
      <c r="AZ119">
        <v>0</v>
      </c>
      <c r="BL119">
        <v>0</v>
      </c>
      <c r="BO119">
        <v>1</v>
      </c>
      <c r="BP119" t="s">
        <v>1008</v>
      </c>
      <c r="BR119">
        <v>1</v>
      </c>
      <c r="BS119" t="s">
        <v>1008</v>
      </c>
      <c r="BU119" t="str">
        <f>("Not specified")</f>
        <v>Not specified</v>
      </c>
      <c r="BW119" t="s">
        <v>1009</v>
      </c>
      <c r="BX119" t="str">
        <f t="shared" si="96"/>
        <v>Law does not specify type of broadband permissible</v>
      </c>
      <c r="CA119" t="str">
        <f t="shared" si="97"/>
        <v>No, state law expressly preempts municipal broadband</v>
      </c>
      <c r="CG119">
        <v>0</v>
      </c>
      <c r="CJ119">
        <v>1</v>
      </c>
      <c r="CK119" t="s">
        <v>1012</v>
      </c>
      <c r="CM119" t="str">
        <f t="shared" si="95"/>
        <v>Paid sick leave</v>
      </c>
      <c r="CN119" t="s">
        <v>1023</v>
      </c>
      <c r="CP119">
        <v>1</v>
      </c>
      <c r="CQ119" t="s">
        <v>1012</v>
      </c>
      <c r="CS119" t="str">
        <f>("Public employees")</f>
        <v>Public employees</v>
      </c>
      <c r="CT119" t="s">
        <v>1012</v>
      </c>
      <c r="CV119" t="str">
        <f>("Paid sick leave")</f>
        <v>Paid sick leave</v>
      </c>
      <c r="CW119" t="s">
        <v>1012</v>
      </c>
      <c r="CY119">
        <v>0</v>
      </c>
      <c r="DB119">
        <v>1</v>
      </c>
      <c r="DC119" t="s">
        <v>1013</v>
      </c>
      <c r="DE119" t="str">
        <f t="shared" si="93"/>
        <v>Statute</v>
      </c>
      <c r="DF119" t="s">
        <v>1013</v>
      </c>
      <c r="DH119">
        <v>1</v>
      </c>
      <c r="DI119" t="s">
        <v>1013</v>
      </c>
      <c r="DK119" t="str">
        <f>("Voluntary agreement with local government")</f>
        <v>Voluntary agreement with local government</v>
      </c>
      <c r="DL119" t="s">
        <v>1013</v>
      </c>
      <c r="DN119">
        <v>0</v>
      </c>
      <c r="DQ119">
        <v>0</v>
      </c>
      <c r="DT119">
        <v>1</v>
      </c>
      <c r="DU119" t="s">
        <v>1014</v>
      </c>
      <c r="DW119" t="str">
        <f>("Statute")</f>
        <v>Statute</v>
      </c>
      <c r="DX119" t="s">
        <v>1014</v>
      </c>
      <c r="DZ119" t="str">
        <f>("Tax rate")</f>
        <v>Tax rate</v>
      </c>
      <c r="EA119" t="s">
        <v>1015</v>
      </c>
      <c r="EC119">
        <v>1</v>
      </c>
      <c r="ED119" t="s">
        <v>1014</v>
      </c>
      <c r="EF119">
        <v>0</v>
      </c>
      <c r="ER119">
        <v>0</v>
      </c>
      <c r="FD119">
        <v>1</v>
      </c>
      <c r="FE119" t="s">
        <v>1016</v>
      </c>
      <c r="FG119" t="str">
        <f>("State constitution, Statute")</f>
        <v>State constitution, Statute</v>
      </c>
      <c r="FH119" t="s">
        <v>1016</v>
      </c>
      <c r="FJ119" t="str">
        <f t="shared" si="98"/>
        <v>School districts, Local governments</v>
      </c>
      <c r="FK119" t="s">
        <v>1016</v>
      </c>
      <c r="FM119">
        <v>1</v>
      </c>
      <c r="FN119" t="s">
        <v>1017</v>
      </c>
      <c r="FP119">
        <v>0</v>
      </c>
      <c r="GB119">
        <v>1</v>
      </c>
      <c r="GC119" t="s">
        <v>1018</v>
      </c>
      <c r="GE119" t="str">
        <f>("State constitution, Statute")</f>
        <v>State constitution, Statute</v>
      </c>
      <c r="GF119" t="s">
        <v>1019</v>
      </c>
      <c r="GH119">
        <v>1</v>
      </c>
      <c r="GI119" t="s">
        <v>1020</v>
      </c>
      <c r="GK119">
        <v>0</v>
      </c>
      <c r="GQ119">
        <v>0</v>
      </c>
      <c r="GT119">
        <v>1</v>
      </c>
      <c r="GU119" t="s">
        <v>1024</v>
      </c>
      <c r="GW119" t="str">
        <f>("Allowing objections to budget reductions for local law enforcement")</f>
        <v>Allowing objections to budget reductions for local law enforcement</v>
      </c>
      <c r="GX119" t="s">
        <v>1025</v>
      </c>
      <c r="GY119" t="s">
        <v>1026</v>
      </c>
      <c r="GZ119" t="str">
        <f>("Decreases greater than a set percentage ")</f>
        <v xml:space="preserve">Decreases greater than a set percentage </v>
      </c>
      <c r="HA119" t="s">
        <v>1025</v>
      </c>
      <c r="HC119">
        <v>0</v>
      </c>
      <c r="HF119">
        <v>0</v>
      </c>
      <c r="HI119">
        <v>0</v>
      </c>
      <c r="IG119">
        <v>0</v>
      </c>
    </row>
    <row r="120" spans="1:241">
      <c r="A120" t="s">
        <v>243</v>
      </c>
      <c r="B120" s="1">
        <v>44801</v>
      </c>
      <c r="C120" s="1">
        <v>44866</v>
      </c>
      <c r="D120" t="str">
        <f>("Firearms, Municipal Broadband, Paid Leave, Rent Control, TEL: Full Disclosure Requirements, TEL: Property Tax Rate Limit, TEL: Property Tax Levy Limit, Local Law Enforcement Budgets")</f>
        <v>Firearms, Municipal Broadband, Paid Leave, Rent Control, TEL: Full Disclosure Requirements, TEL: Property Tax Rate Limit, TEL: Property Tax Levy Limit, Local Law Enforcement Budgets</v>
      </c>
      <c r="E120" t="s">
        <v>1027</v>
      </c>
      <c r="G120">
        <v>0</v>
      </c>
      <c r="V120">
        <v>0</v>
      </c>
      <c r="Y120">
        <v>1</v>
      </c>
      <c r="Z120" t="s">
        <v>1007</v>
      </c>
      <c r="AB120" t="str">
        <f>("Possession, Purchase, Transfer, Registration requirements, Sale, Licensing, Ammunition, Ownership, Transportation, The state preempts all firearm regulation")</f>
        <v>Possession, Purchase, Transfer, Registration requirements, Sale, Licensing, Ammunition, Ownership, Transportation, The state preempts all firearm regulation</v>
      </c>
      <c r="AC120" t="s">
        <v>1007</v>
      </c>
      <c r="AE120">
        <v>0</v>
      </c>
      <c r="AK120">
        <v>0</v>
      </c>
      <c r="AW120">
        <v>0</v>
      </c>
      <c r="AZ120">
        <v>0</v>
      </c>
      <c r="BL120">
        <v>0</v>
      </c>
      <c r="BO120">
        <v>1</v>
      </c>
      <c r="BP120" t="s">
        <v>1008</v>
      </c>
      <c r="BR120">
        <v>1</v>
      </c>
      <c r="BS120" t="s">
        <v>1008</v>
      </c>
      <c r="BU120" t="str">
        <f>("Not specified")</f>
        <v>Not specified</v>
      </c>
      <c r="BW120" t="s">
        <v>1009</v>
      </c>
      <c r="BX120" t="str">
        <f t="shared" si="96"/>
        <v>Law does not specify type of broadband permissible</v>
      </c>
      <c r="CA120" t="str">
        <f t="shared" si="97"/>
        <v>No, state law expressly preempts municipal broadband</v>
      </c>
      <c r="CG120">
        <v>0</v>
      </c>
      <c r="CJ120">
        <v>1</v>
      </c>
      <c r="CK120" t="s">
        <v>1012</v>
      </c>
      <c r="CM120" t="str">
        <f t="shared" si="95"/>
        <v>Paid sick leave</v>
      </c>
      <c r="CN120" t="s">
        <v>1023</v>
      </c>
      <c r="CP120">
        <v>1</v>
      </c>
      <c r="CQ120" t="s">
        <v>1012</v>
      </c>
      <c r="CS120" t="str">
        <f>("Public employees")</f>
        <v>Public employees</v>
      </c>
      <c r="CT120" t="s">
        <v>1012</v>
      </c>
      <c r="CV120" t="str">
        <f>("Paid sick leave")</f>
        <v>Paid sick leave</v>
      </c>
      <c r="CW120" t="s">
        <v>1012</v>
      </c>
      <c r="CY120">
        <v>0</v>
      </c>
      <c r="DB120">
        <v>1</v>
      </c>
      <c r="DC120" t="s">
        <v>1013</v>
      </c>
      <c r="DE120" t="str">
        <f t="shared" si="93"/>
        <v>Statute</v>
      </c>
      <c r="DF120" t="s">
        <v>1013</v>
      </c>
      <c r="DH120">
        <v>1</v>
      </c>
      <c r="DI120" t="s">
        <v>1013</v>
      </c>
      <c r="DK120" t="str">
        <f>("Voluntary agreement with local government")</f>
        <v>Voluntary agreement with local government</v>
      </c>
      <c r="DL120" t="s">
        <v>1013</v>
      </c>
      <c r="DN120">
        <v>0</v>
      </c>
      <c r="DQ120">
        <v>0</v>
      </c>
      <c r="DT120">
        <v>1</v>
      </c>
      <c r="DU120" t="s">
        <v>1014</v>
      </c>
      <c r="DW120" t="str">
        <f>("Statute")</f>
        <v>Statute</v>
      </c>
      <c r="DX120" t="s">
        <v>1014</v>
      </c>
      <c r="DZ120" t="str">
        <f>("Tax rate")</f>
        <v>Tax rate</v>
      </c>
      <c r="EA120" t="s">
        <v>1015</v>
      </c>
      <c r="EC120">
        <v>1</v>
      </c>
      <c r="ED120" t="s">
        <v>1014</v>
      </c>
      <c r="EF120">
        <v>0</v>
      </c>
      <c r="ER120">
        <v>0</v>
      </c>
      <c r="FD120">
        <v>1</v>
      </c>
      <c r="FE120" t="s">
        <v>1016</v>
      </c>
      <c r="FG120" t="str">
        <f>("State constitution, Statute")</f>
        <v>State constitution, Statute</v>
      </c>
      <c r="FH120" t="s">
        <v>1016</v>
      </c>
      <c r="FJ120" t="str">
        <f t="shared" si="98"/>
        <v>School districts, Local governments</v>
      </c>
      <c r="FK120" t="s">
        <v>1016</v>
      </c>
      <c r="FM120">
        <v>1</v>
      </c>
      <c r="FN120" t="s">
        <v>1017</v>
      </c>
      <c r="FP120">
        <v>0</v>
      </c>
      <c r="GB120">
        <v>1</v>
      </c>
      <c r="GC120" t="s">
        <v>1018</v>
      </c>
      <c r="GE120" t="str">
        <f>("State constitution, Statute")</f>
        <v>State constitution, Statute</v>
      </c>
      <c r="GF120" t="s">
        <v>1019</v>
      </c>
      <c r="GH120">
        <v>1</v>
      </c>
      <c r="GI120" t="s">
        <v>1020</v>
      </c>
      <c r="GK120">
        <v>0</v>
      </c>
      <c r="GQ120">
        <v>0</v>
      </c>
      <c r="GT120">
        <v>1</v>
      </c>
      <c r="GU120" t="s">
        <v>1028</v>
      </c>
      <c r="GW120" t="str">
        <f>("Allowing objections to budget reductions for local law enforcement")</f>
        <v>Allowing objections to budget reductions for local law enforcement</v>
      </c>
      <c r="GX120" t="s">
        <v>1025</v>
      </c>
      <c r="GY120" t="s">
        <v>1029</v>
      </c>
      <c r="GZ120" t="str">
        <f>("Decreases greater than a set percentage ")</f>
        <v xml:space="preserve">Decreases greater than a set percentage </v>
      </c>
      <c r="HA120" t="s">
        <v>1030</v>
      </c>
      <c r="HC120">
        <v>0</v>
      </c>
      <c r="HF120">
        <v>0</v>
      </c>
      <c r="HI120">
        <v>0</v>
      </c>
      <c r="IG120">
        <v>0</v>
      </c>
    </row>
    <row r="121" spans="1:241">
      <c r="A121" t="s">
        <v>244</v>
      </c>
      <c r="B121" s="1">
        <v>43678</v>
      </c>
      <c r="C121" s="1">
        <v>43738</v>
      </c>
      <c r="D121" t="str">
        <f>("Firearms, Municipal Broadband, TEL: Property Tax Rate Limit, TEL: Property Tax Levy Limit")</f>
        <v>Firearms, Municipal Broadband, TEL: Property Tax Rate Limit, TEL: Property Tax Levy Limit</v>
      </c>
      <c r="E121" t="s">
        <v>1031</v>
      </c>
      <c r="G121">
        <v>0</v>
      </c>
      <c r="V121">
        <v>0</v>
      </c>
      <c r="Y121">
        <v>1</v>
      </c>
      <c r="Z121" t="s">
        <v>1032</v>
      </c>
      <c r="AB121" t="str">
        <f>("Possession, Purchase, Carrying, Transfer, Registration requirements, Sale, Licensing, Concealed carry, Ownership, Transportation, The state preempts all firearm regulation")</f>
        <v>Possession, Purchase, Carrying, Transfer, Registration requirements, Sale, Licensing, Concealed carry, Ownership, Transportation, The state preempts all firearm regulation</v>
      </c>
      <c r="AC121" t="s">
        <v>1032</v>
      </c>
      <c r="AE121">
        <v>1</v>
      </c>
      <c r="AF121" t="s">
        <v>1033</v>
      </c>
      <c r="AH121" t="str">
        <f t="shared" ref="AH121:AH140" si="99">("Handguns")</f>
        <v>Handguns</v>
      </c>
      <c r="AI121" t="s">
        <v>1033</v>
      </c>
      <c r="AJ121" t="s">
        <v>1034</v>
      </c>
      <c r="AK121">
        <v>0</v>
      </c>
      <c r="AW121">
        <v>0</v>
      </c>
      <c r="AZ121">
        <v>0</v>
      </c>
      <c r="BL121">
        <v>0</v>
      </c>
      <c r="BO121">
        <v>1</v>
      </c>
      <c r="BP121" t="s">
        <v>1035</v>
      </c>
      <c r="BR121">
        <v>1</v>
      </c>
      <c r="BS121" t="s">
        <v>1036</v>
      </c>
      <c r="BU121" t="str">
        <f t="shared" ref="BU121:BU133" si="100">("Private entities must be unwilling or unable to deploy service")</f>
        <v>Private entities must be unwilling or unable to deploy service</v>
      </c>
      <c r="BV121" t="s">
        <v>1035</v>
      </c>
      <c r="BW121" t="s">
        <v>1037</v>
      </c>
      <c r="BX121" t="str">
        <f t="shared" si="96"/>
        <v>Law does not specify type of broadband permissible</v>
      </c>
      <c r="CA121" t="str">
        <f t="shared" si="97"/>
        <v>No, state law expressly preempts municipal broadband</v>
      </c>
      <c r="CG121">
        <v>0</v>
      </c>
      <c r="CJ121">
        <v>0</v>
      </c>
      <c r="CY121">
        <v>0</v>
      </c>
      <c r="DB121">
        <v>0</v>
      </c>
      <c r="DQ121">
        <v>0</v>
      </c>
      <c r="DT121">
        <v>0</v>
      </c>
      <c r="EF121">
        <v>0</v>
      </c>
      <c r="ER121">
        <v>0</v>
      </c>
      <c r="FD121">
        <v>1</v>
      </c>
      <c r="FE121" t="s">
        <v>1038</v>
      </c>
      <c r="FG121" t="str">
        <f t="shared" ref="FG121:FG133" si="101">("Statute")</f>
        <v>Statute</v>
      </c>
      <c r="FH121" t="s">
        <v>1038</v>
      </c>
      <c r="FJ121" t="str">
        <f t="shared" si="98"/>
        <v>School districts, Local governments</v>
      </c>
      <c r="FK121" t="s">
        <v>1038</v>
      </c>
      <c r="FM121">
        <v>1</v>
      </c>
      <c r="FN121" t="s">
        <v>1039</v>
      </c>
      <c r="FP121">
        <v>0</v>
      </c>
      <c r="GB121">
        <v>1</v>
      </c>
      <c r="GC121" t="s">
        <v>1040</v>
      </c>
      <c r="GE121" t="str">
        <f t="shared" ref="GE121:GE140" si="102">("Statute")</f>
        <v>Statute</v>
      </c>
      <c r="GF121" t="s">
        <v>1040</v>
      </c>
      <c r="GH121">
        <v>1</v>
      </c>
      <c r="GI121" t="s">
        <v>1041</v>
      </c>
      <c r="GK121">
        <v>0</v>
      </c>
      <c r="GQ121">
        <v>0</v>
      </c>
      <c r="GT121">
        <v>0</v>
      </c>
      <c r="HF121">
        <v>0</v>
      </c>
      <c r="HI121">
        <v>0</v>
      </c>
      <c r="IG121">
        <v>0</v>
      </c>
    </row>
    <row r="122" spans="1:241">
      <c r="A122" t="s">
        <v>244</v>
      </c>
      <c r="B122" s="1">
        <v>43739</v>
      </c>
      <c r="C122" s="1">
        <v>44196</v>
      </c>
      <c r="D122" t="str">
        <f>("Firearms, Municipal Broadband, TEL: Property Tax Rate Limit, TEL: Property Tax Levy Limit")</f>
        <v>Firearms, Municipal Broadband, TEL: Property Tax Rate Limit, TEL: Property Tax Levy Limit</v>
      </c>
      <c r="E122" t="s">
        <v>1031</v>
      </c>
      <c r="G122">
        <v>0</v>
      </c>
      <c r="V122">
        <v>0</v>
      </c>
      <c r="Y122">
        <v>1</v>
      </c>
      <c r="Z122" t="s">
        <v>1032</v>
      </c>
      <c r="AB122" t="str">
        <f>("Possession, Purchase, Carrying, Transfer, Registration requirements, Sale, Licensing, Concealed carry, Ownership, Transportation, The state preempts all firearm regulation")</f>
        <v>Possession, Purchase, Carrying, Transfer, Registration requirements, Sale, Licensing, Concealed carry, Ownership, Transportation, The state preempts all firearm regulation</v>
      </c>
      <c r="AC122" t="s">
        <v>1032</v>
      </c>
      <c r="AE122">
        <v>1</v>
      </c>
      <c r="AF122" t="s">
        <v>1033</v>
      </c>
      <c r="AH122" t="str">
        <f t="shared" si="99"/>
        <v>Handguns</v>
      </c>
      <c r="AI122" t="s">
        <v>1033</v>
      </c>
      <c r="AJ122" t="s">
        <v>1034</v>
      </c>
      <c r="AK122">
        <v>0</v>
      </c>
      <c r="AW122">
        <v>0</v>
      </c>
      <c r="AZ122">
        <v>0</v>
      </c>
      <c r="BL122">
        <v>0</v>
      </c>
      <c r="BO122">
        <v>1</v>
      </c>
      <c r="BP122" t="s">
        <v>1035</v>
      </c>
      <c r="BR122">
        <v>1</v>
      </c>
      <c r="BS122" t="s">
        <v>1036</v>
      </c>
      <c r="BU122" t="str">
        <f t="shared" si="100"/>
        <v>Private entities must be unwilling or unable to deploy service</v>
      </c>
      <c r="BV122" t="s">
        <v>1035</v>
      </c>
      <c r="BW122" t="s">
        <v>1037</v>
      </c>
      <c r="BX122" t="str">
        <f t="shared" si="96"/>
        <v>Law does not specify type of broadband permissible</v>
      </c>
      <c r="CA122" t="str">
        <f t="shared" si="97"/>
        <v>No, state law expressly preempts municipal broadband</v>
      </c>
      <c r="CG122">
        <v>0</v>
      </c>
      <c r="CJ122">
        <v>0</v>
      </c>
      <c r="CY122">
        <v>0</v>
      </c>
      <c r="DB122">
        <v>0</v>
      </c>
      <c r="DQ122">
        <v>0</v>
      </c>
      <c r="DT122">
        <v>0</v>
      </c>
      <c r="EF122">
        <v>0</v>
      </c>
      <c r="ER122">
        <v>0</v>
      </c>
      <c r="FD122">
        <v>1</v>
      </c>
      <c r="FE122" t="s">
        <v>1038</v>
      </c>
      <c r="FG122" t="str">
        <f t="shared" si="101"/>
        <v>Statute</v>
      </c>
      <c r="FH122" t="s">
        <v>1038</v>
      </c>
      <c r="FJ122" t="str">
        <f t="shared" si="98"/>
        <v>School districts, Local governments</v>
      </c>
      <c r="FK122" t="s">
        <v>1038</v>
      </c>
      <c r="FM122">
        <v>1</v>
      </c>
      <c r="FN122" t="s">
        <v>1039</v>
      </c>
      <c r="FP122">
        <v>0</v>
      </c>
      <c r="GB122">
        <v>1</v>
      </c>
      <c r="GC122" t="s">
        <v>1040</v>
      </c>
      <c r="GE122" t="str">
        <f t="shared" si="102"/>
        <v>Statute</v>
      </c>
      <c r="GF122" t="s">
        <v>1040</v>
      </c>
      <c r="GH122">
        <v>1</v>
      </c>
      <c r="GI122" t="s">
        <v>1041</v>
      </c>
      <c r="GK122">
        <v>0</v>
      </c>
      <c r="GQ122">
        <v>0</v>
      </c>
      <c r="GT122">
        <v>0</v>
      </c>
      <c r="HF122">
        <v>0</v>
      </c>
      <c r="HI122">
        <v>0</v>
      </c>
      <c r="IG122">
        <v>0</v>
      </c>
    </row>
    <row r="123" spans="1:241">
      <c r="A123" t="s">
        <v>244</v>
      </c>
      <c r="B123" s="1">
        <v>44197</v>
      </c>
      <c r="C123" s="1">
        <v>44244</v>
      </c>
      <c r="D123" t="str">
        <f>("Firearms, Municipal Broadband, TEL: Property Tax Rate Limit, TEL: Property Tax Levy Limit")</f>
        <v>Firearms, Municipal Broadband, TEL: Property Tax Rate Limit, TEL: Property Tax Levy Limit</v>
      </c>
      <c r="E123" t="s">
        <v>1042</v>
      </c>
      <c r="G123">
        <v>0</v>
      </c>
      <c r="V123">
        <v>0</v>
      </c>
      <c r="Y123">
        <v>1</v>
      </c>
      <c r="Z123" t="s">
        <v>1043</v>
      </c>
      <c r="AB123" t="str">
        <f>("Possession, Purchase, Carrying, Transfer, Registration requirements, Sale, Licensing, Concealed carry, Ownership, Transportation, The state preempts all firearm regulation")</f>
        <v>Possession, Purchase, Carrying, Transfer, Registration requirements, Sale, Licensing, Concealed carry, Ownership, Transportation, The state preempts all firearm regulation</v>
      </c>
      <c r="AC123" t="s">
        <v>1043</v>
      </c>
      <c r="AE123">
        <v>1</v>
      </c>
      <c r="AF123" t="s">
        <v>1033</v>
      </c>
      <c r="AH123" t="str">
        <f t="shared" si="99"/>
        <v>Handguns</v>
      </c>
      <c r="AI123" t="s">
        <v>1033</v>
      </c>
      <c r="AJ123" t="s">
        <v>1034</v>
      </c>
      <c r="AK123">
        <v>0</v>
      </c>
      <c r="AW123">
        <v>0</v>
      </c>
      <c r="AZ123">
        <v>0</v>
      </c>
      <c r="BL123">
        <v>0</v>
      </c>
      <c r="BO123">
        <v>1</v>
      </c>
      <c r="BP123" t="s">
        <v>1035</v>
      </c>
      <c r="BR123">
        <v>1</v>
      </c>
      <c r="BS123" t="s">
        <v>1036</v>
      </c>
      <c r="BU123" t="str">
        <f t="shared" si="100"/>
        <v>Private entities must be unwilling or unable to deploy service</v>
      </c>
      <c r="BV123" t="s">
        <v>1035</v>
      </c>
      <c r="BW123" t="s">
        <v>1037</v>
      </c>
      <c r="BX123" t="str">
        <f t="shared" si="96"/>
        <v>Law does not specify type of broadband permissible</v>
      </c>
      <c r="CA123" t="str">
        <f t="shared" si="97"/>
        <v>No, state law expressly preempts municipal broadband</v>
      </c>
      <c r="CG123">
        <v>0</v>
      </c>
      <c r="CJ123">
        <v>0</v>
      </c>
      <c r="CY123">
        <v>0</v>
      </c>
      <c r="DB123">
        <v>0</v>
      </c>
      <c r="DQ123">
        <v>0</v>
      </c>
      <c r="DT123">
        <v>0</v>
      </c>
      <c r="EF123">
        <v>0</v>
      </c>
      <c r="ER123">
        <v>0</v>
      </c>
      <c r="FD123">
        <v>1</v>
      </c>
      <c r="FE123" t="s">
        <v>1038</v>
      </c>
      <c r="FG123" t="str">
        <f t="shared" si="101"/>
        <v>Statute</v>
      </c>
      <c r="FH123" t="s">
        <v>1038</v>
      </c>
      <c r="FJ123" t="str">
        <f t="shared" si="98"/>
        <v>School districts, Local governments</v>
      </c>
      <c r="FK123" t="s">
        <v>1038</v>
      </c>
      <c r="FM123">
        <v>1</v>
      </c>
      <c r="FN123" t="s">
        <v>1039</v>
      </c>
      <c r="FP123">
        <v>0</v>
      </c>
      <c r="GB123">
        <v>1</v>
      </c>
      <c r="GC123" t="s">
        <v>1040</v>
      </c>
      <c r="GE123" t="str">
        <f t="shared" si="102"/>
        <v>Statute</v>
      </c>
      <c r="GF123" t="s">
        <v>1040</v>
      </c>
      <c r="GH123">
        <v>1</v>
      </c>
      <c r="GI123" t="s">
        <v>1041</v>
      </c>
      <c r="GK123">
        <v>0</v>
      </c>
      <c r="GQ123">
        <v>0</v>
      </c>
      <c r="GT123">
        <v>0</v>
      </c>
      <c r="HF123">
        <v>0</v>
      </c>
      <c r="HI123">
        <v>0</v>
      </c>
      <c r="IG123">
        <v>0</v>
      </c>
    </row>
    <row r="124" spans="1:241">
      <c r="A124" t="s">
        <v>244</v>
      </c>
      <c r="B124" s="1">
        <v>44245</v>
      </c>
      <c r="C124" s="1">
        <v>44308</v>
      </c>
      <c r="D124" t="str">
        <f>("Firearms, Municipal Broadband, TEL: Property Tax Rate Limit, TEL: Property Tax Levy Limit")</f>
        <v>Firearms, Municipal Broadband, TEL: Property Tax Rate Limit, TEL: Property Tax Levy Limit</v>
      </c>
      <c r="E124" t="s">
        <v>1042</v>
      </c>
      <c r="G124">
        <v>0</v>
      </c>
      <c r="V124">
        <v>0</v>
      </c>
      <c r="Y124">
        <v>1</v>
      </c>
      <c r="Z124" t="s">
        <v>1043</v>
      </c>
      <c r="AB124" t="str">
        <f>("Possession, Purchase, Carrying, Transfer, Registration requirements, Sale, Licensing, Concealed carry, Ownership, Transportation, The state preempts all firearm regulation")</f>
        <v>Possession, Purchase, Carrying, Transfer, Registration requirements, Sale, Licensing, Concealed carry, Ownership, Transportation, The state preempts all firearm regulation</v>
      </c>
      <c r="AC124" t="s">
        <v>1043</v>
      </c>
      <c r="AE124">
        <v>1</v>
      </c>
      <c r="AF124" t="s">
        <v>1033</v>
      </c>
      <c r="AH124" t="str">
        <f t="shared" si="99"/>
        <v>Handguns</v>
      </c>
      <c r="AI124" t="s">
        <v>1033</v>
      </c>
      <c r="AJ124" t="s">
        <v>1034</v>
      </c>
      <c r="AK124">
        <v>0</v>
      </c>
      <c r="AW124">
        <v>0</v>
      </c>
      <c r="AZ124">
        <v>0</v>
      </c>
      <c r="BL124">
        <v>0</v>
      </c>
      <c r="BO124">
        <v>1</v>
      </c>
      <c r="BP124" t="s">
        <v>1035</v>
      </c>
      <c r="BR124">
        <v>1</v>
      </c>
      <c r="BS124" t="s">
        <v>1036</v>
      </c>
      <c r="BU124" t="str">
        <f t="shared" si="100"/>
        <v>Private entities must be unwilling or unable to deploy service</v>
      </c>
      <c r="BV124" t="s">
        <v>1035</v>
      </c>
      <c r="BW124" t="s">
        <v>1037</v>
      </c>
      <c r="BX124" t="str">
        <f t="shared" si="96"/>
        <v>Law does not specify type of broadband permissible</v>
      </c>
      <c r="CA124" t="str">
        <f t="shared" si="97"/>
        <v>No, state law expressly preempts municipal broadband</v>
      </c>
      <c r="CG124">
        <v>0</v>
      </c>
      <c r="CJ124">
        <v>0</v>
      </c>
      <c r="CY124">
        <v>0</v>
      </c>
      <c r="DB124">
        <v>0</v>
      </c>
      <c r="DQ124">
        <v>0</v>
      </c>
      <c r="DT124">
        <v>0</v>
      </c>
      <c r="EF124">
        <v>0</v>
      </c>
      <c r="ER124">
        <v>0</v>
      </c>
      <c r="FD124">
        <v>1</v>
      </c>
      <c r="FE124" t="s">
        <v>1038</v>
      </c>
      <c r="FG124" t="str">
        <f t="shared" si="101"/>
        <v>Statute</v>
      </c>
      <c r="FH124" t="s">
        <v>1038</v>
      </c>
      <c r="FJ124" t="str">
        <f t="shared" si="98"/>
        <v>School districts, Local governments</v>
      </c>
      <c r="FK124" t="s">
        <v>1038</v>
      </c>
      <c r="FM124">
        <v>1</v>
      </c>
      <c r="FN124" t="s">
        <v>1039</v>
      </c>
      <c r="FP124">
        <v>0</v>
      </c>
      <c r="GB124">
        <v>1</v>
      </c>
      <c r="GC124" t="s">
        <v>1040</v>
      </c>
      <c r="GE124" t="str">
        <f t="shared" si="102"/>
        <v>Statute</v>
      </c>
      <c r="GF124" t="s">
        <v>1040</v>
      </c>
      <c r="GH124">
        <v>1</v>
      </c>
      <c r="GI124" t="s">
        <v>1041</v>
      </c>
      <c r="GK124">
        <v>0</v>
      </c>
      <c r="GQ124">
        <v>0</v>
      </c>
      <c r="GT124">
        <v>0</v>
      </c>
      <c r="HF124">
        <v>0</v>
      </c>
      <c r="HI124">
        <v>0</v>
      </c>
      <c r="IG124">
        <v>0</v>
      </c>
    </row>
    <row r="125" spans="1:241">
      <c r="A125" t="s">
        <v>244</v>
      </c>
      <c r="B125" s="1">
        <v>44309</v>
      </c>
      <c r="C125" s="1">
        <v>44314</v>
      </c>
      <c r="D125" t="str">
        <f>("Firearms, Municipal Broadband, TEL: Property Tax Rate Limit, TEL: Property Tax Levy Limit")</f>
        <v>Firearms, Municipal Broadband, TEL: Property Tax Rate Limit, TEL: Property Tax Levy Limit</v>
      </c>
      <c r="E125" t="s">
        <v>1042</v>
      </c>
      <c r="G125">
        <v>0</v>
      </c>
      <c r="V125">
        <v>0</v>
      </c>
      <c r="Y125">
        <v>1</v>
      </c>
      <c r="Z125" t="s">
        <v>1044</v>
      </c>
      <c r="AB125" t="s">
        <v>1045</v>
      </c>
      <c r="AC125" t="s">
        <v>1044</v>
      </c>
      <c r="AE125">
        <v>1</v>
      </c>
      <c r="AF125" t="s">
        <v>1033</v>
      </c>
      <c r="AH125" t="str">
        <f t="shared" si="99"/>
        <v>Handguns</v>
      </c>
      <c r="AI125" t="s">
        <v>1033</v>
      </c>
      <c r="AJ125" t="s">
        <v>1034</v>
      </c>
      <c r="AK125">
        <v>0</v>
      </c>
      <c r="AW125">
        <v>0</v>
      </c>
      <c r="AZ125">
        <v>0</v>
      </c>
      <c r="BL125">
        <v>0</v>
      </c>
      <c r="BO125">
        <v>1</v>
      </c>
      <c r="BP125" t="s">
        <v>1035</v>
      </c>
      <c r="BR125">
        <v>1</v>
      </c>
      <c r="BS125" t="s">
        <v>1036</v>
      </c>
      <c r="BU125" t="str">
        <f t="shared" si="100"/>
        <v>Private entities must be unwilling or unable to deploy service</v>
      </c>
      <c r="BV125" t="s">
        <v>1035</v>
      </c>
      <c r="BW125" t="s">
        <v>1037</v>
      </c>
      <c r="BX125" t="str">
        <f t="shared" si="96"/>
        <v>Law does not specify type of broadband permissible</v>
      </c>
      <c r="CA125" t="str">
        <f t="shared" si="97"/>
        <v>No, state law expressly preempts municipal broadband</v>
      </c>
      <c r="CG125">
        <v>0</v>
      </c>
      <c r="CJ125">
        <v>0</v>
      </c>
      <c r="CY125">
        <v>0</v>
      </c>
      <c r="DB125">
        <v>0</v>
      </c>
      <c r="DQ125">
        <v>0</v>
      </c>
      <c r="DT125">
        <v>0</v>
      </c>
      <c r="EF125">
        <v>0</v>
      </c>
      <c r="ER125">
        <v>0</v>
      </c>
      <c r="FD125">
        <v>1</v>
      </c>
      <c r="FE125" t="s">
        <v>1038</v>
      </c>
      <c r="FG125" t="str">
        <f t="shared" si="101"/>
        <v>Statute</v>
      </c>
      <c r="FH125" t="s">
        <v>1038</v>
      </c>
      <c r="FJ125" t="str">
        <f t="shared" si="98"/>
        <v>School districts, Local governments</v>
      </c>
      <c r="FK125" t="s">
        <v>1038</v>
      </c>
      <c r="FM125">
        <v>1</v>
      </c>
      <c r="FN125" t="s">
        <v>1039</v>
      </c>
      <c r="FP125">
        <v>0</v>
      </c>
      <c r="GB125">
        <v>1</v>
      </c>
      <c r="GC125" t="s">
        <v>1040</v>
      </c>
      <c r="GE125" t="str">
        <f t="shared" si="102"/>
        <v>Statute</v>
      </c>
      <c r="GF125" t="s">
        <v>1040</v>
      </c>
      <c r="GH125">
        <v>1</v>
      </c>
      <c r="GI125" t="s">
        <v>1041</v>
      </c>
      <c r="GK125">
        <v>0</v>
      </c>
      <c r="GQ125">
        <v>0</v>
      </c>
      <c r="GT125">
        <v>0</v>
      </c>
      <c r="HF125">
        <v>0</v>
      </c>
      <c r="HI125">
        <v>0</v>
      </c>
      <c r="IG125">
        <v>0</v>
      </c>
    </row>
    <row r="126" spans="1:241">
      <c r="A126" t="s">
        <v>244</v>
      </c>
      <c r="B126" s="1">
        <v>44315</v>
      </c>
      <c r="C126" s="1">
        <v>44315</v>
      </c>
      <c r="D126" t="str">
        <f>("Firearms, Municipal Broadband, Paid Leave, TEL: Property Tax Rate Limit, TEL: Property Tax Levy Limit")</f>
        <v>Firearms, Municipal Broadband, Paid Leave, TEL: Property Tax Rate Limit, TEL: Property Tax Levy Limit</v>
      </c>
      <c r="E126" t="s">
        <v>1046</v>
      </c>
      <c r="G126">
        <v>0</v>
      </c>
      <c r="V126">
        <v>0</v>
      </c>
      <c r="Y126">
        <v>1</v>
      </c>
      <c r="Z126" t="s">
        <v>1044</v>
      </c>
      <c r="AB126" t="s">
        <v>1045</v>
      </c>
      <c r="AC126" t="s">
        <v>1044</v>
      </c>
      <c r="AE126">
        <v>1</v>
      </c>
      <c r="AF126" t="s">
        <v>1033</v>
      </c>
      <c r="AH126" t="str">
        <f t="shared" si="99"/>
        <v>Handguns</v>
      </c>
      <c r="AI126" t="s">
        <v>1033</v>
      </c>
      <c r="AJ126" t="s">
        <v>1034</v>
      </c>
      <c r="AK126">
        <v>0</v>
      </c>
      <c r="AW126">
        <v>0</v>
      </c>
      <c r="AZ126">
        <v>0</v>
      </c>
      <c r="BL126">
        <v>0</v>
      </c>
      <c r="BO126">
        <v>1</v>
      </c>
      <c r="BP126" t="s">
        <v>1035</v>
      </c>
      <c r="BR126">
        <v>1</v>
      </c>
      <c r="BS126" t="s">
        <v>1036</v>
      </c>
      <c r="BU126" t="str">
        <f t="shared" si="100"/>
        <v>Private entities must be unwilling or unable to deploy service</v>
      </c>
      <c r="BV126" t="s">
        <v>1035</v>
      </c>
      <c r="BW126" t="s">
        <v>1037</v>
      </c>
      <c r="BX126" t="str">
        <f t="shared" si="96"/>
        <v>Law does not specify type of broadband permissible</v>
      </c>
      <c r="CA126" t="str">
        <f t="shared" si="97"/>
        <v>No, state law expressly preempts municipal broadband</v>
      </c>
      <c r="CG126">
        <v>0</v>
      </c>
      <c r="CJ126">
        <v>1</v>
      </c>
      <c r="CK126" t="s">
        <v>1047</v>
      </c>
      <c r="CM126" t="str">
        <f t="shared" ref="CM126:CM133" si="103">("Paid sick leave")</f>
        <v>Paid sick leave</v>
      </c>
      <c r="CN126" t="s">
        <v>1047</v>
      </c>
      <c r="CP126">
        <v>0</v>
      </c>
      <c r="CY126">
        <v>0</v>
      </c>
      <c r="DB126">
        <v>0</v>
      </c>
      <c r="DQ126">
        <v>0</v>
      </c>
      <c r="DT126">
        <v>0</v>
      </c>
      <c r="EF126">
        <v>0</v>
      </c>
      <c r="ER126">
        <v>0</v>
      </c>
      <c r="FD126">
        <v>1</v>
      </c>
      <c r="FE126" t="s">
        <v>1038</v>
      </c>
      <c r="FG126" t="str">
        <f t="shared" si="101"/>
        <v>Statute</v>
      </c>
      <c r="FH126" t="s">
        <v>1038</v>
      </c>
      <c r="FJ126" t="str">
        <f t="shared" si="98"/>
        <v>School districts, Local governments</v>
      </c>
      <c r="FK126" t="s">
        <v>1038</v>
      </c>
      <c r="FM126">
        <v>1</v>
      </c>
      <c r="FN126" t="s">
        <v>1039</v>
      </c>
      <c r="FP126">
        <v>0</v>
      </c>
      <c r="GB126">
        <v>1</v>
      </c>
      <c r="GC126" t="s">
        <v>1040</v>
      </c>
      <c r="GE126" t="str">
        <f t="shared" si="102"/>
        <v>Statute</v>
      </c>
      <c r="GF126" t="s">
        <v>1040</v>
      </c>
      <c r="GH126">
        <v>1</v>
      </c>
      <c r="GI126" t="s">
        <v>1041</v>
      </c>
      <c r="GK126">
        <v>0</v>
      </c>
      <c r="GQ126">
        <v>0</v>
      </c>
      <c r="GT126">
        <v>0</v>
      </c>
      <c r="HF126">
        <v>0</v>
      </c>
      <c r="HI126">
        <v>0</v>
      </c>
      <c r="IG126">
        <v>0</v>
      </c>
    </row>
    <row r="127" spans="1:241">
      <c r="A127" t="s">
        <v>244</v>
      </c>
      <c r="B127" s="1">
        <v>44316</v>
      </c>
      <c r="C127" s="1">
        <v>44322</v>
      </c>
      <c r="D127" t="str">
        <f>("Firearms, Municipal Broadband, Paid Leave, TEL: Property Tax Rate Limit, TEL: Property Tax Levy Limit")</f>
        <v>Firearms, Municipal Broadband, Paid Leave, TEL: Property Tax Rate Limit, TEL: Property Tax Levy Limit</v>
      </c>
      <c r="E127" t="s">
        <v>1046</v>
      </c>
      <c r="G127">
        <v>0</v>
      </c>
      <c r="V127">
        <v>0</v>
      </c>
      <c r="Y127">
        <v>1</v>
      </c>
      <c r="Z127" t="s">
        <v>1048</v>
      </c>
      <c r="AB127" t="s">
        <v>1049</v>
      </c>
      <c r="AC127" t="s">
        <v>1050</v>
      </c>
      <c r="AE127">
        <v>1</v>
      </c>
      <c r="AF127" t="s">
        <v>1033</v>
      </c>
      <c r="AH127" t="str">
        <f t="shared" si="99"/>
        <v>Handguns</v>
      </c>
      <c r="AI127" t="s">
        <v>1033</v>
      </c>
      <c r="AJ127" t="s">
        <v>1034</v>
      </c>
      <c r="AK127">
        <v>0</v>
      </c>
      <c r="AW127">
        <v>0</v>
      </c>
      <c r="AZ127">
        <v>0</v>
      </c>
      <c r="BL127">
        <v>0</v>
      </c>
      <c r="BO127">
        <v>1</v>
      </c>
      <c r="BP127" t="s">
        <v>1035</v>
      </c>
      <c r="BR127">
        <v>1</v>
      </c>
      <c r="BS127" t="s">
        <v>1036</v>
      </c>
      <c r="BU127" t="str">
        <f t="shared" si="100"/>
        <v>Private entities must be unwilling or unable to deploy service</v>
      </c>
      <c r="BV127" t="s">
        <v>1035</v>
      </c>
      <c r="BW127" t="s">
        <v>1037</v>
      </c>
      <c r="BX127" t="str">
        <f t="shared" si="96"/>
        <v>Law does not specify type of broadband permissible</v>
      </c>
      <c r="CA127" t="str">
        <f t="shared" si="97"/>
        <v>No, state law expressly preempts municipal broadband</v>
      </c>
      <c r="CG127">
        <v>0</v>
      </c>
      <c r="CJ127">
        <v>1</v>
      </c>
      <c r="CK127" t="s">
        <v>1047</v>
      </c>
      <c r="CM127" t="str">
        <f t="shared" si="103"/>
        <v>Paid sick leave</v>
      </c>
      <c r="CN127" t="s">
        <v>1047</v>
      </c>
      <c r="CP127">
        <v>1</v>
      </c>
      <c r="CQ127" t="s">
        <v>1051</v>
      </c>
      <c r="CR127" t="s">
        <v>1052</v>
      </c>
      <c r="CS127" t="str">
        <f t="shared" ref="CS127:CS133" si="104">("Public employees")</f>
        <v>Public employees</v>
      </c>
      <c r="CT127" t="s">
        <v>1051</v>
      </c>
      <c r="CV127" t="str">
        <f t="shared" ref="CV127:CV133" si="105">("Paid sick leave")</f>
        <v>Paid sick leave</v>
      </c>
      <c r="CW127" t="s">
        <v>1051</v>
      </c>
      <c r="CY127">
        <v>0</v>
      </c>
      <c r="DB127">
        <v>0</v>
      </c>
      <c r="DQ127">
        <v>0</v>
      </c>
      <c r="DT127">
        <v>0</v>
      </c>
      <c r="EF127">
        <v>0</v>
      </c>
      <c r="ER127">
        <v>0</v>
      </c>
      <c r="FD127">
        <v>1</v>
      </c>
      <c r="FE127" t="s">
        <v>1038</v>
      </c>
      <c r="FG127" t="str">
        <f t="shared" si="101"/>
        <v>Statute</v>
      </c>
      <c r="FH127" t="s">
        <v>1038</v>
      </c>
      <c r="FJ127" t="str">
        <f t="shared" si="98"/>
        <v>School districts, Local governments</v>
      </c>
      <c r="FK127" t="s">
        <v>1038</v>
      </c>
      <c r="FM127">
        <v>1</v>
      </c>
      <c r="FN127" t="s">
        <v>1039</v>
      </c>
      <c r="FP127">
        <v>0</v>
      </c>
      <c r="GB127">
        <v>1</v>
      </c>
      <c r="GC127" t="s">
        <v>1040</v>
      </c>
      <c r="GE127" t="str">
        <f t="shared" si="102"/>
        <v>Statute</v>
      </c>
      <c r="GF127" t="s">
        <v>1040</v>
      </c>
      <c r="GH127">
        <v>1</v>
      </c>
      <c r="GI127" t="s">
        <v>1041</v>
      </c>
      <c r="GK127">
        <v>0</v>
      </c>
      <c r="GQ127">
        <v>0</v>
      </c>
      <c r="GT127">
        <v>0</v>
      </c>
      <c r="HF127">
        <v>0</v>
      </c>
      <c r="HI127">
        <v>0</v>
      </c>
      <c r="IG127">
        <v>0</v>
      </c>
    </row>
    <row r="128" spans="1:241">
      <c r="A128" t="s">
        <v>244</v>
      </c>
      <c r="B128" s="1">
        <v>44323</v>
      </c>
      <c r="C128" s="1">
        <v>44325</v>
      </c>
      <c r="D128" t="str">
        <f>("Firearms, Municipal Broadband, Paid Leave, TEL: Property Tax Rate Limit, TEL: Property Tax Levy Limit")</f>
        <v>Firearms, Municipal Broadband, Paid Leave, TEL: Property Tax Rate Limit, TEL: Property Tax Levy Limit</v>
      </c>
      <c r="E128" t="s">
        <v>1046</v>
      </c>
      <c r="G128">
        <v>0</v>
      </c>
      <c r="V128">
        <v>0</v>
      </c>
      <c r="Y128">
        <v>1</v>
      </c>
      <c r="Z128" t="s">
        <v>1048</v>
      </c>
      <c r="AB128" t="s">
        <v>1049</v>
      </c>
      <c r="AC128" t="s">
        <v>1048</v>
      </c>
      <c r="AE128">
        <v>1</v>
      </c>
      <c r="AF128" t="s">
        <v>1033</v>
      </c>
      <c r="AH128" t="str">
        <f t="shared" si="99"/>
        <v>Handguns</v>
      </c>
      <c r="AI128" t="s">
        <v>1033</v>
      </c>
      <c r="AJ128" t="s">
        <v>1034</v>
      </c>
      <c r="AK128">
        <v>0</v>
      </c>
      <c r="AW128">
        <v>0</v>
      </c>
      <c r="AZ128">
        <v>0</v>
      </c>
      <c r="BL128">
        <v>0</v>
      </c>
      <c r="BO128">
        <v>1</v>
      </c>
      <c r="BP128" t="s">
        <v>1035</v>
      </c>
      <c r="BR128">
        <v>1</v>
      </c>
      <c r="BS128" t="s">
        <v>1036</v>
      </c>
      <c r="BU128" t="str">
        <f t="shared" si="100"/>
        <v>Private entities must be unwilling or unable to deploy service</v>
      </c>
      <c r="BV128" t="s">
        <v>1035</v>
      </c>
      <c r="BW128" t="s">
        <v>1037</v>
      </c>
      <c r="BX128" t="str">
        <f t="shared" si="96"/>
        <v>Law does not specify type of broadband permissible</v>
      </c>
      <c r="CA128" t="str">
        <f t="shared" si="97"/>
        <v>No, state law expressly preempts municipal broadband</v>
      </c>
      <c r="CG128">
        <v>0</v>
      </c>
      <c r="CJ128">
        <v>1</v>
      </c>
      <c r="CK128" t="s">
        <v>1047</v>
      </c>
      <c r="CM128" t="str">
        <f t="shared" si="103"/>
        <v>Paid sick leave</v>
      </c>
      <c r="CN128" t="s">
        <v>1047</v>
      </c>
      <c r="CP128">
        <v>1</v>
      </c>
      <c r="CQ128" t="s">
        <v>1051</v>
      </c>
      <c r="CR128" t="s">
        <v>1052</v>
      </c>
      <c r="CS128" t="str">
        <f t="shared" si="104"/>
        <v>Public employees</v>
      </c>
      <c r="CT128" t="s">
        <v>1051</v>
      </c>
      <c r="CV128" t="str">
        <f t="shared" si="105"/>
        <v>Paid sick leave</v>
      </c>
      <c r="CW128" t="s">
        <v>1051</v>
      </c>
      <c r="CY128">
        <v>0</v>
      </c>
      <c r="DB128">
        <v>0</v>
      </c>
      <c r="DQ128">
        <v>0</v>
      </c>
      <c r="DT128">
        <v>0</v>
      </c>
      <c r="EF128">
        <v>0</v>
      </c>
      <c r="ER128">
        <v>0</v>
      </c>
      <c r="FD128">
        <v>1</v>
      </c>
      <c r="FE128" t="s">
        <v>1038</v>
      </c>
      <c r="FG128" t="str">
        <f t="shared" si="101"/>
        <v>Statute</v>
      </c>
      <c r="FH128" t="s">
        <v>1038</v>
      </c>
      <c r="FJ128" t="str">
        <f t="shared" si="98"/>
        <v>School districts, Local governments</v>
      </c>
      <c r="FK128" t="s">
        <v>1038</v>
      </c>
      <c r="FM128">
        <v>1</v>
      </c>
      <c r="FN128" t="s">
        <v>1039</v>
      </c>
      <c r="FP128">
        <v>0</v>
      </c>
      <c r="GB128">
        <v>1</v>
      </c>
      <c r="GC128" t="s">
        <v>1040</v>
      </c>
      <c r="GE128" t="str">
        <f t="shared" si="102"/>
        <v>Statute</v>
      </c>
      <c r="GF128" t="s">
        <v>1040</v>
      </c>
      <c r="GH128">
        <v>1</v>
      </c>
      <c r="GI128" t="s">
        <v>1041</v>
      </c>
      <c r="GK128">
        <v>0</v>
      </c>
      <c r="GQ128">
        <v>0</v>
      </c>
      <c r="GT128">
        <v>0</v>
      </c>
      <c r="HF128">
        <v>0</v>
      </c>
      <c r="HI128">
        <v>0</v>
      </c>
      <c r="IG128">
        <v>0</v>
      </c>
    </row>
    <row r="129" spans="1:242">
      <c r="A129" t="s">
        <v>244</v>
      </c>
      <c r="B129" s="1">
        <v>44326</v>
      </c>
      <c r="C129" s="1">
        <v>44329</v>
      </c>
      <c r="D129" t="str">
        <f>("Firearms, Municipal Broadband, Paid Leave, TEL: Property Tax Rate Limit, TEL: Property Tax Levy Limit")</f>
        <v>Firearms, Municipal Broadband, Paid Leave, TEL: Property Tax Rate Limit, TEL: Property Tax Levy Limit</v>
      </c>
      <c r="E129" t="s">
        <v>1053</v>
      </c>
      <c r="G129">
        <v>0</v>
      </c>
      <c r="V129">
        <v>0</v>
      </c>
      <c r="Y129">
        <v>1</v>
      </c>
      <c r="Z129" t="s">
        <v>1048</v>
      </c>
      <c r="AB129" t="s">
        <v>1049</v>
      </c>
      <c r="AC129" t="s">
        <v>1048</v>
      </c>
      <c r="AE129">
        <v>1</v>
      </c>
      <c r="AF129" t="s">
        <v>1033</v>
      </c>
      <c r="AH129" t="str">
        <f t="shared" si="99"/>
        <v>Handguns</v>
      </c>
      <c r="AI129" t="s">
        <v>1033</v>
      </c>
      <c r="AJ129" t="s">
        <v>1034</v>
      </c>
      <c r="AK129">
        <v>0</v>
      </c>
      <c r="AW129">
        <v>0</v>
      </c>
      <c r="AZ129">
        <v>0</v>
      </c>
      <c r="BL129">
        <v>0</v>
      </c>
      <c r="BO129">
        <v>1</v>
      </c>
      <c r="BP129" t="s">
        <v>1035</v>
      </c>
      <c r="BR129">
        <v>1</v>
      </c>
      <c r="BS129" t="s">
        <v>1036</v>
      </c>
      <c r="BU129" t="str">
        <f t="shared" si="100"/>
        <v>Private entities must be unwilling or unable to deploy service</v>
      </c>
      <c r="BV129" t="s">
        <v>1035</v>
      </c>
      <c r="BW129" t="s">
        <v>1037</v>
      </c>
      <c r="BX129" t="str">
        <f t="shared" si="96"/>
        <v>Law does not specify type of broadband permissible</v>
      </c>
      <c r="CA129" t="str">
        <f t="shared" si="97"/>
        <v>No, state law expressly preempts municipal broadband</v>
      </c>
      <c r="CG129">
        <v>0</v>
      </c>
      <c r="CJ129">
        <v>1</v>
      </c>
      <c r="CK129" t="s">
        <v>1047</v>
      </c>
      <c r="CM129" t="str">
        <f t="shared" si="103"/>
        <v>Paid sick leave</v>
      </c>
      <c r="CN129" t="s">
        <v>1047</v>
      </c>
      <c r="CP129">
        <v>1</v>
      </c>
      <c r="CQ129" t="s">
        <v>1051</v>
      </c>
      <c r="CR129" t="s">
        <v>1052</v>
      </c>
      <c r="CS129" t="str">
        <f t="shared" si="104"/>
        <v>Public employees</v>
      </c>
      <c r="CT129" t="s">
        <v>1051</v>
      </c>
      <c r="CV129" t="str">
        <f t="shared" si="105"/>
        <v>Paid sick leave</v>
      </c>
      <c r="CW129" t="s">
        <v>1051</v>
      </c>
      <c r="CY129">
        <v>0</v>
      </c>
      <c r="DB129">
        <v>0</v>
      </c>
      <c r="DQ129">
        <v>0</v>
      </c>
      <c r="DT129">
        <v>0</v>
      </c>
      <c r="EF129">
        <v>0</v>
      </c>
      <c r="ER129">
        <v>0</v>
      </c>
      <c r="FD129">
        <v>1</v>
      </c>
      <c r="FE129" t="s">
        <v>1038</v>
      </c>
      <c r="FG129" t="str">
        <f t="shared" si="101"/>
        <v>Statute</v>
      </c>
      <c r="FH129" t="s">
        <v>1038</v>
      </c>
      <c r="FJ129" t="str">
        <f t="shared" si="98"/>
        <v>School districts, Local governments</v>
      </c>
      <c r="FK129" t="s">
        <v>1038</v>
      </c>
      <c r="FM129">
        <v>1</v>
      </c>
      <c r="FN129" t="s">
        <v>1039</v>
      </c>
      <c r="FP129">
        <v>0</v>
      </c>
      <c r="GB129">
        <v>1</v>
      </c>
      <c r="GC129" t="s">
        <v>1040</v>
      </c>
      <c r="GE129" t="str">
        <f t="shared" si="102"/>
        <v>Statute</v>
      </c>
      <c r="GF129" t="s">
        <v>1040</v>
      </c>
      <c r="GH129">
        <v>1</v>
      </c>
      <c r="GI129" t="s">
        <v>1041</v>
      </c>
      <c r="GK129">
        <v>0</v>
      </c>
      <c r="GQ129">
        <v>0</v>
      </c>
      <c r="GT129">
        <v>0</v>
      </c>
      <c r="HF129">
        <v>0</v>
      </c>
      <c r="HI129">
        <v>0</v>
      </c>
      <c r="IG129">
        <v>0</v>
      </c>
    </row>
    <row r="130" spans="1:242">
      <c r="A130" t="s">
        <v>244</v>
      </c>
      <c r="B130" s="1">
        <v>44330</v>
      </c>
      <c r="C130" s="1">
        <v>44342</v>
      </c>
      <c r="D130" t="str">
        <f>("Firearms, Municipal Broadband, Paid Leave, TEL: Property Tax Rate Limit, TEL: Property Tax Levy Limit")</f>
        <v>Firearms, Municipal Broadband, Paid Leave, TEL: Property Tax Rate Limit, TEL: Property Tax Levy Limit</v>
      </c>
      <c r="E130" t="s">
        <v>1053</v>
      </c>
      <c r="G130">
        <v>0</v>
      </c>
      <c r="V130">
        <v>0</v>
      </c>
      <c r="Y130">
        <v>1</v>
      </c>
      <c r="Z130" t="s">
        <v>1048</v>
      </c>
      <c r="AB130" t="s">
        <v>1049</v>
      </c>
      <c r="AC130" t="s">
        <v>1048</v>
      </c>
      <c r="AE130">
        <v>1</v>
      </c>
      <c r="AF130" t="s">
        <v>1033</v>
      </c>
      <c r="AH130" t="str">
        <f t="shared" si="99"/>
        <v>Handguns</v>
      </c>
      <c r="AI130" t="s">
        <v>1033</v>
      </c>
      <c r="AJ130" t="s">
        <v>1034</v>
      </c>
      <c r="AK130">
        <v>0</v>
      </c>
      <c r="AW130">
        <v>0</v>
      </c>
      <c r="AZ130">
        <v>0</v>
      </c>
      <c r="BL130">
        <v>0</v>
      </c>
      <c r="BO130">
        <v>1</v>
      </c>
      <c r="BP130" t="s">
        <v>1035</v>
      </c>
      <c r="BR130">
        <v>1</v>
      </c>
      <c r="BS130" t="s">
        <v>1036</v>
      </c>
      <c r="BU130" t="str">
        <f t="shared" si="100"/>
        <v>Private entities must be unwilling or unable to deploy service</v>
      </c>
      <c r="BV130" t="s">
        <v>1035</v>
      </c>
      <c r="BW130" t="s">
        <v>1037</v>
      </c>
      <c r="BX130" t="str">
        <f t="shared" si="96"/>
        <v>Law does not specify type of broadband permissible</v>
      </c>
      <c r="CA130" t="str">
        <f t="shared" si="97"/>
        <v>No, state law expressly preempts municipal broadband</v>
      </c>
      <c r="CG130">
        <v>0</v>
      </c>
      <c r="CJ130">
        <v>1</v>
      </c>
      <c r="CK130" t="s">
        <v>1047</v>
      </c>
      <c r="CM130" t="str">
        <f t="shared" si="103"/>
        <v>Paid sick leave</v>
      </c>
      <c r="CN130" t="s">
        <v>1047</v>
      </c>
      <c r="CP130">
        <v>1</v>
      </c>
      <c r="CQ130" t="s">
        <v>1051</v>
      </c>
      <c r="CR130" t="s">
        <v>1052</v>
      </c>
      <c r="CS130" t="str">
        <f t="shared" si="104"/>
        <v>Public employees</v>
      </c>
      <c r="CT130" t="s">
        <v>1051</v>
      </c>
      <c r="CV130" t="str">
        <f t="shared" si="105"/>
        <v>Paid sick leave</v>
      </c>
      <c r="CW130" t="s">
        <v>1051</v>
      </c>
      <c r="CY130">
        <v>0</v>
      </c>
      <c r="DB130">
        <v>0</v>
      </c>
      <c r="DQ130">
        <v>0</v>
      </c>
      <c r="DT130">
        <v>0</v>
      </c>
      <c r="EF130">
        <v>0</v>
      </c>
      <c r="ER130">
        <v>0</v>
      </c>
      <c r="FD130">
        <v>1</v>
      </c>
      <c r="FE130" t="s">
        <v>1038</v>
      </c>
      <c r="FG130" t="str">
        <f t="shared" si="101"/>
        <v>Statute</v>
      </c>
      <c r="FH130" t="s">
        <v>1038</v>
      </c>
      <c r="FJ130" t="str">
        <f t="shared" si="98"/>
        <v>School districts, Local governments</v>
      </c>
      <c r="FK130" t="s">
        <v>1038</v>
      </c>
      <c r="FM130">
        <v>1</v>
      </c>
      <c r="FN130" t="s">
        <v>1039</v>
      </c>
      <c r="FP130">
        <v>0</v>
      </c>
      <c r="GB130">
        <v>1</v>
      </c>
      <c r="GC130" t="s">
        <v>1040</v>
      </c>
      <c r="GE130" t="str">
        <f t="shared" si="102"/>
        <v>Statute</v>
      </c>
      <c r="GF130" t="s">
        <v>1040</v>
      </c>
      <c r="GH130">
        <v>1</v>
      </c>
      <c r="GI130" t="s">
        <v>1041</v>
      </c>
      <c r="GK130">
        <v>0</v>
      </c>
      <c r="GQ130">
        <v>0</v>
      </c>
      <c r="GT130">
        <v>0</v>
      </c>
      <c r="HF130">
        <v>0</v>
      </c>
      <c r="HI130">
        <v>0</v>
      </c>
      <c r="IG130">
        <v>0</v>
      </c>
    </row>
    <row r="131" spans="1:242">
      <c r="A131" t="s">
        <v>244</v>
      </c>
      <c r="B131" s="1">
        <v>44343</v>
      </c>
      <c r="C131" s="1">
        <v>44377</v>
      </c>
      <c r="D131" t="str">
        <f>("Firearms, Municipal Broadband, Paid Leave, TEL: Property Tax Rate Limit, TEL: Property Tax Levy Limit, Race and Racism in School Curriculum")</f>
        <v>Firearms, Municipal Broadband, Paid Leave, TEL: Property Tax Rate Limit, TEL: Property Tax Levy Limit, Race and Racism in School Curriculum</v>
      </c>
      <c r="E131" t="s">
        <v>1054</v>
      </c>
      <c r="G131">
        <v>0</v>
      </c>
      <c r="V131">
        <v>0</v>
      </c>
      <c r="Y131">
        <v>1</v>
      </c>
      <c r="Z131" t="s">
        <v>1048</v>
      </c>
      <c r="AB131" t="s">
        <v>1049</v>
      </c>
      <c r="AC131" t="s">
        <v>1048</v>
      </c>
      <c r="AE131">
        <v>1</v>
      </c>
      <c r="AF131" t="s">
        <v>1033</v>
      </c>
      <c r="AH131" t="str">
        <f t="shared" si="99"/>
        <v>Handguns</v>
      </c>
      <c r="AI131" t="s">
        <v>1033</v>
      </c>
      <c r="AJ131" t="s">
        <v>1034</v>
      </c>
      <c r="AK131">
        <v>0</v>
      </c>
      <c r="AW131">
        <v>0</v>
      </c>
      <c r="AZ131">
        <v>0</v>
      </c>
      <c r="BL131">
        <v>0</v>
      </c>
      <c r="BO131">
        <v>1</v>
      </c>
      <c r="BP131" t="s">
        <v>1035</v>
      </c>
      <c r="BR131">
        <v>1</v>
      </c>
      <c r="BS131" t="s">
        <v>1036</v>
      </c>
      <c r="BU131" t="str">
        <f t="shared" si="100"/>
        <v>Private entities must be unwilling or unable to deploy service</v>
      </c>
      <c r="BV131" t="s">
        <v>1035</v>
      </c>
      <c r="BW131" t="s">
        <v>1037</v>
      </c>
      <c r="BX131" t="str">
        <f t="shared" si="96"/>
        <v>Law does not specify type of broadband permissible</v>
      </c>
      <c r="CA131" t="str">
        <f t="shared" si="97"/>
        <v>No, state law expressly preempts municipal broadband</v>
      </c>
      <c r="CG131">
        <v>0</v>
      </c>
      <c r="CJ131">
        <v>1</v>
      </c>
      <c r="CK131" t="s">
        <v>1047</v>
      </c>
      <c r="CM131" t="str">
        <f t="shared" si="103"/>
        <v>Paid sick leave</v>
      </c>
      <c r="CN131" t="s">
        <v>1047</v>
      </c>
      <c r="CP131">
        <v>1</v>
      </c>
      <c r="CQ131" t="s">
        <v>1051</v>
      </c>
      <c r="CR131" t="s">
        <v>1052</v>
      </c>
      <c r="CS131" t="str">
        <f t="shared" si="104"/>
        <v>Public employees</v>
      </c>
      <c r="CT131" t="s">
        <v>1051</v>
      </c>
      <c r="CV131" t="str">
        <f t="shared" si="105"/>
        <v>Paid sick leave</v>
      </c>
      <c r="CW131" t="s">
        <v>1051</v>
      </c>
      <c r="CY131">
        <v>0</v>
      </c>
      <c r="DB131">
        <v>0</v>
      </c>
      <c r="DQ131">
        <v>0</v>
      </c>
      <c r="DT131">
        <v>0</v>
      </c>
      <c r="EF131">
        <v>0</v>
      </c>
      <c r="ER131">
        <v>0</v>
      </c>
      <c r="FD131">
        <v>1</v>
      </c>
      <c r="FE131" t="s">
        <v>1038</v>
      </c>
      <c r="FG131" t="str">
        <f t="shared" si="101"/>
        <v>Statute</v>
      </c>
      <c r="FH131" t="s">
        <v>1038</v>
      </c>
      <c r="FJ131" t="str">
        <f t="shared" si="98"/>
        <v>School districts, Local governments</v>
      </c>
      <c r="FK131" t="s">
        <v>1038</v>
      </c>
      <c r="FM131">
        <v>1</v>
      </c>
      <c r="FN131" t="s">
        <v>1039</v>
      </c>
      <c r="FP131">
        <v>0</v>
      </c>
      <c r="GB131">
        <v>1</v>
      </c>
      <c r="GC131" t="s">
        <v>1040</v>
      </c>
      <c r="GE131" t="str">
        <f t="shared" si="102"/>
        <v>Statute</v>
      </c>
      <c r="GF131" t="s">
        <v>1040</v>
      </c>
      <c r="GH131">
        <v>1</v>
      </c>
      <c r="GI131" t="s">
        <v>1041</v>
      </c>
      <c r="GK131">
        <v>0</v>
      </c>
      <c r="GQ131">
        <v>0</v>
      </c>
      <c r="GT131">
        <v>0</v>
      </c>
      <c r="HF131">
        <v>0</v>
      </c>
      <c r="HI131">
        <v>1</v>
      </c>
      <c r="HJ131" t="s">
        <v>1055</v>
      </c>
      <c r="HK131" t="s">
        <v>1056</v>
      </c>
      <c r="HL131">
        <v>1</v>
      </c>
      <c r="HM131" t="s">
        <v>1055</v>
      </c>
      <c r="HO131" t="s">
        <v>1057</v>
      </c>
      <c r="HP131" t="s">
        <v>1058</v>
      </c>
      <c r="HR131">
        <v>1</v>
      </c>
      <c r="HS131" t="s">
        <v>1059</v>
      </c>
      <c r="HU131" t="str">
        <f>("School district")</f>
        <v>School district</v>
      </c>
      <c r="HV131" t="s">
        <v>1059</v>
      </c>
      <c r="HX131" t="str">
        <f>("Civil penalties, Withholding funds")</f>
        <v>Civil penalties, Withholding funds</v>
      </c>
      <c r="HY131" t="s">
        <v>1059</v>
      </c>
      <c r="IA131" t="str">
        <f>("Public schools")</f>
        <v>Public schools</v>
      </c>
      <c r="IB131" t="s">
        <v>1060</v>
      </c>
      <c r="ID131" t="str">
        <f>("School district")</f>
        <v>School district</v>
      </c>
      <c r="IG131">
        <v>1</v>
      </c>
      <c r="IH131" t="s">
        <v>1060</v>
      </c>
    </row>
    <row r="132" spans="1:242">
      <c r="A132" t="s">
        <v>244</v>
      </c>
      <c r="B132" s="1">
        <v>44378</v>
      </c>
      <c r="C132" s="1">
        <v>44469</v>
      </c>
      <c r="D132" t="str">
        <f>("Firearms, Municipal Broadband, Paid Leave, TEL: Property Tax Rate Limit, TEL: Property Tax Levy Limit, Transgender Rights, Race and Racism in School Curriculum")</f>
        <v>Firearms, Municipal Broadband, Paid Leave, TEL: Property Tax Rate Limit, TEL: Property Tax Levy Limit, Transgender Rights, Race and Racism in School Curriculum</v>
      </c>
      <c r="E132" t="s">
        <v>1061</v>
      </c>
      <c r="G132">
        <v>0</v>
      </c>
      <c r="V132">
        <v>0</v>
      </c>
      <c r="Y132">
        <v>1</v>
      </c>
      <c r="Z132" t="s">
        <v>1048</v>
      </c>
      <c r="AB132" t="s">
        <v>1049</v>
      </c>
      <c r="AC132" t="s">
        <v>1048</v>
      </c>
      <c r="AE132">
        <v>1</v>
      </c>
      <c r="AF132" t="s">
        <v>1033</v>
      </c>
      <c r="AH132" t="str">
        <f t="shared" si="99"/>
        <v>Handguns</v>
      </c>
      <c r="AI132" t="s">
        <v>1033</v>
      </c>
      <c r="AJ132" t="s">
        <v>1034</v>
      </c>
      <c r="AK132">
        <v>0</v>
      </c>
      <c r="AW132">
        <v>0</v>
      </c>
      <c r="AZ132">
        <v>0</v>
      </c>
      <c r="BL132">
        <v>0</v>
      </c>
      <c r="BO132">
        <v>1</v>
      </c>
      <c r="BP132" t="s">
        <v>1035</v>
      </c>
      <c r="BR132">
        <v>1</v>
      </c>
      <c r="BS132" t="s">
        <v>1036</v>
      </c>
      <c r="BU132" t="str">
        <f t="shared" si="100"/>
        <v>Private entities must be unwilling or unable to deploy service</v>
      </c>
      <c r="BV132" t="s">
        <v>1035</v>
      </c>
      <c r="BW132" t="s">
        <v>1037</v>
      </c>
      <c r="BX132" t="str">
        <f t="shared" si="96"/>
        <v>Law does not specify type of broadband permissible</v>
      </c>
      <c r="CA132" t="str">
        <f t="shared" si="97"/>
        <v>No, state law expressly preempts municipal broadband</v>
      </c>
      <c r="CG132">
        <v>0</v>
      </c>
      <c r="CJ132">
        <v>1</v>
      </c>
      <c r="CK132" t="s">
        <v>1047</v>
      </c>
      <c r="CM132" t="str">
        <f t="shared" si="103"/>
        <v>Paid sick leave</v>
      </c>
      <c r="CN132" t="s">
        <v>1047</v>
      </c>
      <c r="CP132">
        <v>1</v>
      </c>
      <c r="CQ132" t="s">
        <v>1051</v>
      </c>
      <c r="CR132" t="s">
        <v>1062</v>
      </c>
      <c r="CS132" t="str">
        <f t="shared" si="104"/>
        <v>Public employees</v>
      </c>
      <c r="CT132" t="s">
        <v>1051</v>
      </c>
      <c r="CV132" t="str">
        <f t="shared" si="105"/>
        <v>Paid sick leave</v>
      </c>
      <c r="CW132" t="s">
        <v>1051</v>
      </c>
      <c r="CY132">
        <v>0</v>
      </c>
      <c r="DB132">
        <v>0</v>
      </c>
      <c r="DQ132">
        <v>0</v>
      </c>
      <c r="DT132">
        <v>0</v>
      </c>
      <c r="EF132">
        <v>0</v>
      </c>
      <c r="ER132">
        <v>0</v>
      </c>
      <c r="FD132">
        <v>1</v>
      </c>
      <c r="FE132" t="s">
        <v>1038</v>
      </c>
      <c r="FG132" t="str">
        <f t="shared" si="101"/>
        <v>Statute</v>
      </c>
      <c r="FH132" t="s">
        <v>1038</v>
      </c>
      <c r="FJ132" t="str">
        <f t="shared" si="98"/>
        <v>School districts, Local governments</v>
      </c>
      <c r="FK132" t="s">
        <v>1038</v>
      </c>
      <c r="FM132">
        <v>1</v>
      </c>
      <c r="FN132" t="s">
        <v>1039</v>
      </c>
      <c r="FP132">
        <v>0</v>
      </c>
      <c r="GB132">
        <v>1</v>
      </c>
      <c r="GC132" t="s">
        <v>1040</v>
      </c>
      <c r="GE132" t="str">
        <f t="shared" si="102"/>
        <v>Statute</v>
      </c>
      <c r="GF132" t="s">
        <v>1040</v>
      </c>
      <c r="GH132">
        <v>1</v>
      </c>
      <c r="GI132" t="s">
        <v>1041</v>
      </c>
      <c r="GK132">
        <v>1</v>
      </c>
      <c r="GL132" t="s">
        <v>1063</v>
      </c>
      <c r="GN132" t="str">
        <f>("Participation in sports for transgender athletes")</f>
        <v>Participation in sports for transgender athletes</v>
      </c>
      <c r="GO132" t="s">
        <v>1063</v>
      </c>
      <c r="GQ132">
        <v>0</v>
      </c>
      <c r="GT132">
        <v>0</v>
      </c>
      <c r="HF132">
        <v>0</v>
      </c>
      <c r="HI132">
        <v>1</v>
      </c>
      <c r="HJ132" t="s">
        <v>1064</v>
      </c>
      <c r="HK132" t="s">
        <v>1056</v>
      </c>
      <c r="HL132">
        <v>1</v>
      </c>
      <c r="HM132" t="s">
        <v>1064</v>
      </c>
      <c r="HO132" t="s">
        <v>1057</v>
      </c>
      <c r="HP132" t="s">
        <v>1065</v>
      </c>
      <c r="HR132">
        <v>1</v>
      </c>
      <c r="HS132" t="s">
        <v>1059</v>
      </c>
      <c r="HU132" t="str">
        <f>("School district")</f>
        <v>School district</v>
      </c>
      <c r="HV132" t="s">
        <v>1059</v>
      </c>
      <c r="HX132" t="str">
        <f>("Civil penalties, Withholding funds")</f>
        <v>Civil penalties, Withholding funds</v>
      </c>
      <c r="HY132" t="s">
        <v>1059</v>
      </c>
      <c r="IA132" t="str">
        <f>("Public schools, Not specified")</f>
        <v>Public schools, Not specified</v>
      </c>
      <c r="IB132" t="s">
        <v>1060</v>
      </c>
      <c r="ID132" t="str">
        <f>("School district")</f>
        <v>School district</v>
      </c>
      <c r="IG132">
        <v>1</v>
      </c>
      <c r="IH132" t="s">
        <v>1060</v>
      </c>
    </row>
    <row r="133" spans="1:242">
      <c r="A133" t="s">
        <v>244</v>
      </c>
      <c r="B133" s="1">
        <v>44470</v>
      </c>
      <c r="C133" s="1">
        <v>44866</v>
      </c>
      <c r="D133" t="str">
        <f>("Firearms, Municipal Broadband, Paid Leave, TEL: Property Tax Rate Limit, TEL: Property Tax Levy Limit, Transgender Rights, Race and Racism in School Curriculum")</f>
        <v>Firearms, Municipal Broadband, Paid Leave, TEL: Property Tax Rate Limit, TEL: Property Tax Levy Limit, Transgender Rights, Race and Racism in School Curriculum</v>
      </c>
      <c r="E133" t="s">
        <v>1066</v>
      </c>
      <c r="G133">
        <v>0</v>
      </c>
      <c r="V133">
        <v>0</v>
      </c>
      <c r="Y133">
        <v>1</v>
      </c>
      <c r="Z133" t="s">
        <v>1048</v>
      </c>
      <c r="AB133" t="s">
        <v>1049</v>
      </c>
      <c r="AC133" t="s">
        <v>1048</v>
      </c>
      <c r="AE133">
        <v>1</v>
      </c>
      <c r="AF133" t="s">
        <v>1033</v>
      </c>
      <c r="AH133" t="str">
        <f t="shared" si="99"/>
        <v>Handguns</v>
      </c>
      <c r="AI133" t="s">
        <v>1033</v>
      </c>
      <c r="AJ133" t="s">
        <v>1034</v>
      </c>
      <c r="AK133">
        <v>0</v>
      </c>
      <c r="AW133">
        <v>0</v>
      </c>
      <c r="AZ133">
        <v>0</v>
      </c>
      <c r="BL133">
        <v>0</v>
      </c>
      <c r="BO133">
        <v>1</v>
      </c>
      <c r="BP133" t="s">
        <v>1035</v>
      </c>
      <c r="BR133">
        <v>1</v>
      </c>
      <c r="BS133" t="s">
        <v>1036</v>
      </c>
      <c r="BU133" t="str">
        <f t="shared" si="100"/>
        <v>Private entities must be unwilling or unable to deploy service</v>
      </c>
      <c r="BV133" t="s">
        <v>1035</v>
      </c>
      <c r="BW133" t="s">
        <v>1037</v>
      </c>
      <c r="BX133" t="str">
        <f t="shared" si="96"/>
        <v>Law does not specify type of broadband permissible</v>
      </c>
      <c r="CA133" t="str">
        <f t="shared" si="97"/>
        <v>No, state law expressly preempts municipal broadband</v>
      </c>
      <c r="CG133">
        <v>0</v>
      </c>
      <c r="CJ133">
        <v>1</v>
      </c>
      <c r="CK133" t="s">
        <v>1067</v>
      </c>
      <c r="CM133" t="str">
        <f t="shared" si="103"/>
        <v>Paid sick leave</v>
      </c>
      <c r="CN133" t="s">
        <v>1067</v>
      </c>
      <c r="CP133">
        <v>1</v>
      </c>
      <c r="CQ133" t="s">
        <v>1051</v>
      </c>
      <c r="CR133" t="s">
        <v>1062</v>
      </c>
      <c r="CS133" t="str">
        <f t="shared" si="104"/>
        <v>Public employees</v>
      </c>
      <c r="CT133" t="s">
        <v>1051</v>
      </c>
      <c r="CV133" t="str">
        <f t="shared" si="105"/>
        <v>Paid sick leave</v>
      </c>
      <c r="CW133" t="s">
        <v>1051</v>
      </c>
      <c r="CY133">
        <v>0</v>
      </c>
      <c r="DB133">
        <v>0</v>
      </c>
      <c r="DQ133">
        <v>0</v>
      </c>
      <c r="DT133">
        <v>0</v>
      </c>
      <c r="EF133">
        <v>0</v>
      </c>
      <c r="ER133">
        <v>0</v>
      </c>
      <c r="FD133">
        <v>1</v>
      </c>
      <c r="FE133" t="s">
        <v>1038</v>
      </c>
      <c r="FG133" t="str">
        <f t="shared" si="101"/>
        <v>Statute</v>
      </c>
      <c r="FH133" t="s">
        <v>1038</v>
      </c>
      <c r="FJ133" t="str">
        <f t="shared" si="98"/>
        <v>School districts, Local governments</v>
      </c>
      <c r="FK133" t="s">
        <v>1038</v>
      </c>
      <c r="FM133">
        <v>1</v>
      </c>
      <c r="FN133" t="s">
        <v>1039</v>
      </c>
      <c r="FP133">
        <v>0</v>
      </c>
      <c r="GB133">
        <v>1</v>
      </c>
      <c r="GC133" t="s">
        <v>1040</v>
      </c>
      <c r="GE133" t="str">
        <f t="shared" si="102"/>
        <v>Statute</v>
      </c>
      <c r="GF133" t="s">
        <v>1040</v>
      </c>
      <c r="GH133">
        <v>1</v>
      </c>
      <c r="GI133" t="s">
        <v>1041</v>
      </c>
      <c r="GK133">
        <v>1</v>
      </c>
      <c r="GL133" t="s">
        <v>1063</v>
      </c>
      <c r="GN133" t="str">
        <f>("Participation in sports for transgender athletes")</f>
        <v>Participation in sports for transgender athletes</v>
      </c>
      <c r="GO133" t="s">
        <v>1063</v>
      </c>
      <c r="GQ133">
        <v>0</v>
      </c>
      <c r="GT133">
        <v>0</v>
      </c>
      <c r="HF133">
        <v>0</v>
      </c>
      <c r="HI133">
        <v>1</v>
      </c>
      <c r="HJ133" t="s">
        <v>1060</v>
      </c>
      <c r="HK133" t="s">
        <v>1056</v>
      </c>
      <c r="HL133">
        <v>1</v>
      </c>
      <c r="HM133" t="s">
        <v>1068</v>
      </c>
      <c r="HO133" t="s">
        <v>1057</v>
      </c>
      <c r="HP133" t="s">
        <v>1069</v>
      </c>
      <c r="HR133">
        <v>1</v>
      </c>
      <c r="HS133" t="s">
        <v>1070</v>
      </c>
      <c r="HU133" t="str">
        <f>("School district")</f>
        <v>School district</v>
      </c>
      <c r="HV133" t="s">
        <v>1070</v>
      </c>
      <c r="HX133" t="str">
        <f>("Civil penalties, Withholding funds")</f>
        <v>Civil penalties, Withholding funds</v>
      </c>
      <c r="HY133" t="s">
        <v>1070</v>
      </c>
      <c r="IA133" t="str">
        <f>("Public schools")</f>
        <v>Public schools</v>
      </c>
      <c r="IB133" t="s">
        <v>1060</v>
      </c>
      <c r="ID133" t="str">
        <f>("School district")</f>
        <v>School district</v>
      </c>
      <c r="IG133">
        <v>1</v>
      </c>
      <c r="IH133" t="s">
        <v>1060</v>
      </c>
    </row>
    <row r="134" spans="1:242">
      <c r="A134" t="s">
        <v>245</v>
      </c>
      <c r="B134" s="1">
        <v>43678</v>
      </c>
      <c r="C134" s="1">
        <v>43708</v>
      </c>
      <c r="D134" t="str">
        <f t="shared" ref="D134:D140" si="106">("Firearms, Municipal Broadband, TEL: Full Disclosure Requirements, TEL: General Revenue Limit, TEL: Expenditure Limit, TEL: Property Tax Rate Limit, TEL: Property Tax Levy Limit")</f>
        <v>Firearms, Municipal Broadband, TEL: Full Disclosure Requirements, TEL: General Revenue Limit, TEL: Expenditure Limit, TEL: Property Tax Rate Limit, TEL: Property Tax Levy Limit</v>
      </c>
      <c r="E134" t="s">
        <v>1071</v>
      </c>
      <c r="G134">
        <v>0</v>
      </c>
      <c r="V134">
        <v>0</v>
      </c>
      <c r="Y134">
        <v>1</v>
      </c>
      <c r="Z134" t="s">
        <v>1072</v>
      </c>
      <c r="AB134" t="str">
        <f t="shared" ref="AB134:AB140" si="107">("Concealed carry")</f>
        <v>Concealed carry</v>
      </c>
      <c r="AC134" t="s">
        <v>1072</v>
      </c>
      <c r="AD134" t="s">
        <v>1073</v>
      </c>
      <c r="AE134">
        <v>1</v>
      </c>
      <c r="AF134" t="s">
        <v>1072</v>
      </c>
      <c r="AH134" t="str">
        <f t="shared" si="99"/>
        <v>Handguns</v>
      </c>
      <c r="AI134" t="s">
        <v>1072</v>
      </c>
      <c r="AK134">
        <v>0</v>
      </c>
      <c r="AW134">
        <v>0</v>
      </c>
      <c r="AZ134">
        <v>0</v>
      </c>
      <c r="BL134">
        <v>0</v>
      </c>
      <c r="BO134">
        <v>1</v>
      </c>
      <c r="BP134" t="s">
        <v>1074</v>
      </c>
      <c r="BR134">
        <v>1</v>
      </c>
      <c r="BS134" t="s">
        <v>1074</v>
      </c>
      <c r="BU134" t="str">
        <f t="shared" ref="BU134:BU140" si="108">("Not specified")</f>
        <v>Not specified</v>
      </c>
      <c r="BV134" t="s">
        <v>1075</v>
      </c>
      <c r="BW134" t="s">
        <v>1076</v>
      </c>
      <c r="BX134" t="str">
        <f t="shared" si="96"/>
        <v>Law does not specify type of broadband permissible</v>
      </c>
      <c r="CA134" t="str">
        <f t="shared" si="97"/>
        <v>No, state law expressly preempts municipal broadband</v>
      </c>
      <c r="CG134">
        <v>0</v>
      </c>
      <c r="CJ134">
        <v>0</v>
      </c>
      <c r="CY134">
        <v>0</v>
      </c>
      <c r="DB134">
        <v>0</v>
      </c>
      <c r="DQ134">
        <v>0</v>
      </c>
      <c r="DT134">
        <v>1</v>
      </c>
      <c r="DU134" t="s">
        <v>1077</v>
      </c>
      <c r="DW134" t="str">
        <f t="shared" ref="DW134:DW144" si="109">("Statute")</f>
        <v>Statute</v>
      </c>
      <c r="DX134" t="s">
        <v>1078</v>
      </c>
      <c r="DZ134" t="str">
        <f t="shared" ref="DZ134:DZ140" si="110">("Assessment ratio, Assessment value, Increase in tax levy over the prior year, Tax rate")</f>
        <v>Assessment ratio, Assessment value, Increase in tax levy over the prior year, Tax rate</v>
      </c>
      <c r="EA134" t="s">
        <v>1077</v>
      </c>
      <c r="EC134">
        <v>1</v>
      </c>
      <c r="ED134" t="s">
        <v>1079</v>
      </c>
      <c r="EF134">
        <v>1</v>
      </c>
      <c r="EG134" t="s">
        <v>1080</v>
      </c>
      <c r="EI134" t="str">
        <f t="shared" ref="EI134:EI141" si="111">("Statute")</f>
        <v>Statute</v>
      </c>
      <c r="EJ134" t="s">
        <v>1080</v>
      </c>
      <c r="EL134" t="str">
        <f t="shared" ref="EL134:EL140" si="112">("School districts, All local governments")</f>
        <v>School districts, All local governments</v>
      </c>
      <c r="EM134" t="s">
        <v>1080</v>
      </c>
      <c r="EO134">
        <v>1</v>
      </c>
      <c r="EP134" t="s">
        <v>1080</v>
      </c>
      <c r="ER134">
        <v>1</v>
      </c>
      <c r="ES134" t="s">
        <v>1081</v>
      </c>
      <c r="EU134" t="str">
        <f t="shared" ref="EU134:EU140" si="113">("School districts, All local governments")</f>
        <v>School districts, All local governments</v>
      </c>
      <c r="EV134" t="s">
        <v>1081</v>
      </c>
      <c r="EX134" t="str">
        <f t="shared" ref="EX134:EX140" si="114">("Statute")</f>
        <v>Statute</v>
      </c>
      <c r="EY134" t="s">
        <v>1082</v>
      </c>
      <c r="FA134">
        <v>1</v>
      </c>
      <c r="FB134" t="s">
        <v>1083</v>
      </c>
      <c r="FD134">
        <v>1</v>
      </c>
      <c r="FE134" t="s">
        <v>1084</v>
      </c>
      <c r="FG134" t="str">
        <f t="shared" ref="FG134:FG141" si="115">("State constitution, Statute")</f>
        <v>State constitution, Statute</v>
      </c>
      <c r="FH134" t="s">
        <v>1085</v>
      </c>
      <c r="FJ134" t="str">
        <f t="shared" si="98"/>
        <v>School districts, Local governments</v>
      </c>
      <c r="FK134" t="s">
        <v>1086</v>
      </c>
      <c r="FM134">
        <v>1</v>
      </c>
      <c r="FN134" t="s">
        <v>1087</v>
      </c>
      <c r="FP134">
        <v>0</v>
      </c>
      <c r="GB134">
        <v>1</v>
      </c>
      <c r="GC134" t="s">
        <v>1079</v>
      </c>
      <c r="GE134" t="str">
        <f t="shared" si="102"/>
        <v>Statute</v>
      </c>
      <c r="GF134" t="s">
        <v>1079</v>
      </c>
      <c r="GH134">
        <v>1</v>
      </c>
      <c r="GI134" t="s">
        <v>1079</v>
      </c>
      <c r="GK134">
        <v>0</v>
      </c>
      <c r="GQ134">
        <v>0</v>
      </c>
      <c r="GT134">
        <v>0</v>
      </c>
      <c r="HF134">
        <v>0</v>
      </c>
      <c r="HI134">
        <v>0</v>
      </c>
      <c r="IG134">
        <v>0</v>
      </c>
    </row>
    <row r="135" spans="1:242">
      <c r="A135" t="s">
        <v>245</v>
      </c>
      <c r="B135" s="1">
        <v>43709</v>
      </c>
      <c r="C135" s="1">
        <v>43873</v>
      </c>
      <c r="D135" t="str">
        <f t="shared" si="106"/>
        <v>Firearms, Municipal Broadband, TEL: Full Disclosure Requirements, TEL: General Revenue Limit, TEL: Expenditure Limit, TEL: Property Tax Rate Limit, TEL: Property Tax Levy Limit</v>
      </c>
      <c r="E135" t="s">
        <v>1071</v>
      </c>
      <c r="G135">
        <v>0</v>
      </c>
      <c r="V135">
        <v>0</v>
      </c>
      <c r="Y135">
        <v>1</v>
      </c>
      <c r="Z135" t="s">
        <v>1072</v>
      </c>
      <c r="AB135" t="str">
        <f t="shared" si="107"/>
        <v>Concealed carry</v>
      </c>
      <c r="AC135" t="s">
        <v>1072</v>
      </c>
      <c r="AD135" t="s">
        <v>1073</v>
      </c>
      <c r="AE135">
        <v>1</v>
      </c>
      <c r="AF135" t="s">
        <v>1072</v>
      </c>
      <c r="AH135" t="str">
        <f t="shared" si="99"/>
        <v>Handguns</v>
      </c>
      <c r="AI135" t="s">
        <v>1072</v>
      </c>
      <c r="AK135">
        <v>0</v>
      </c>
      <c r="AW135">
        <v>0</v>
      </c>
      <c r="AZ135">
        <v>0</v>
      </c>
      <c r="BL135">
        <v>0</v>
      </c>
      <c r="BO135">
        <v>1</v>
      </c>
      <c r="BP135" t="s">
        <v>1074</v>
      </c>
      <c r="BR135">
        <v>1</v>
      </c>
      <c r="BS135" t="s">
        <v>1074</v>
      </c>
      <c r="BU135" t="str">
        <f t="shared" si="108"/>
        <v>Not specified</v>
      </c>
      <c r="BV135" t="s">
        <v>1075</v>
      </c>
      <c r="BW135" t="s">
        <v>1076</v>
      </c>
      <c r="BX135" t="str">
        <f t="shared" si="96"/>
        <v>Law does not specify type of broadband permissible</v>
      </c>
      <c r="CA135" t="str">
        <f t="shared" si="97"/>
        <v>No, state law expressly preempts municipal broadband</v>
      </c>
      <c r="CG135">
        <v>0</v>
      </c>
      <c r="CJ135">
        <v>0</v>
      </c>
      <c r="CY135">
        <v>0</v>
      </c>
      <c r="DB135">
        <v>0</v>
      </c>
      <c r="DQ135">
        <v>0</v>
      </c>
      <c r="DT135">
        <v>1</v>
      </c>
      <c r="DU135" t="s">
        <v>1077</v>
      </c>
      <c r="DW135" t="str">
        <f t="shared" si="109"/>
        <v>Statute</v>
      </c>
      <c r="DX135" t="s">
        <v>1078</v>
      </c>
      <c r="DZ135" t="str">
        <f t="shared" si="110"/>
        <v>Assessment ratio, Assessment value, Increase in tax levy over the prior year, Tax rate</v>
      </c>
      <c r="EA135" t="s">
        <v>1088</v>
      </c>
      <c r="EC135">
        <v>1</v>
      </c>
      <c r="ED135" t="s">
        <v>1079</v>
      </c>
      <c r="EF135">
        <v>1</v>
      </c>
      <c r="EG135" t="s">
        <v>1080</v>
      </c>
      <c r="EI135" t="str">
        <f t="shared" si="111"/>
        <v>Statute</v>
      </c>
      <c r="EJ135" t="s">
        <v>1080</v>
      </c>
      <c r="EL135" t="str">
        <f t="shared" si="112"/>
        <v>School districts, All local governments</v>
      </c>
      <c r="EM135" t="s">
        <v>1080</v>
      </c>
      <c r="EO135">
        <v>1</v>
      </c>
      <c r="EP135" t="s">
        <v>1080</v>
      </c>
      <c r="ER135">
        <v>1</v>
      </c>
      <c r="ES135" t="s">
        <v>1081</v>
      </c>
      <c r="EU135" t="str">
        <f t="shared" si="113"/>
        <v>School districts, All local governments</v>
      </c>
      <c r="EV135" t="s">
        <v>1081</v>
      </c>
      <c r="EX135" t="str">
        <f t="shared" si="114"/>
        <v>Statute</v>
      </c>
      <c r="EY135" t="s">
        <v>1082</v>
      </c>
      <c r="FA135">
        <v>1</v>
      </c>
      <c r="FB135" t="s">
        <v>1083</v>
      </c>
      <c r="FD135">
        <v>1</v>
      </c>
      <c r="FE135" t="s">
        <v>1084</v>
      </c>
      <c r="FG135" t="str">
        <f t="shared" si="115"/>
        <v>State constitution, Statute</v>
      </c>
      <c r="FH135" t="s">
        <v>1085</v>
      </c>
      <c r="FJ135" t="str">
        <f t="shared" si="98"/>
        <v>School districts, Local governments</v>
      </c>
      <c r="FK135" t="s">
        <v>1086</v>
      </c>
      <c r="FM135">
        <v>1</v>
      </c>
      <c r="FN135" t="s">
        <v>1087</v>
      </c>
      <c r="FP135">
        <v>0</v>
      </c>
      <c r="GB135">
        <v>1</v>
      </c>
      <c r="GC135" t="s">
        <v>1079</v>
      </c>
      <c r="GE135" t="str">
        <f t="shared" si="102"/>
        <v>Statute</v>
      </c>
      <c r="GF135" t="s">
        <v>1079</v>
      </c>
      <c r="GH135">
        <v>1</v>
      </c>
      <c r="GI135" t="s">
        <v>1079</v>
      </c>
      <c r="GK135">
        <v>0</v>
      </c>
      <c r="GQ135">
        <v>0</v>
      </c>
      <c r="GT135">
        <v>0</v>
      </c>
      <c r="HF135">
        <v>0</v>
      </c>
      <c r="HI135">
        <v>0</v>
      </c>
      <c r="IG135">
        <v>0</v>
      </c>
    </row>
    <row r="136" spans="1:242">
      <c r="A136" t="s">
        <v>245</v>
      </c>
      <c r="B136" s="1">
        <v>43874</v>
      </c>
      <c r="C136" s="1">
        <v>44312</v>
      </c>
      <c r="D136" t="str">
        <f t="shared" si="106"/>
        <v>Firearms, Municipal Broadband, TEL: Full Disclosure Requirements, TEL: General Revenue Limit, TEL: Expenditure Limit, TEL: Property Tax Rate Limit, TEL: Property Tax Levy Limit</v>
      </c>
      <c r="E136" t="s">
        <v>1071</v>
      </c>
      <c r="G136">
        <v>0</v>
      </c>
      <c r="V136">
        <v>0</v>
      </c>
      <c r="Y136">
        <v>1</v>
      </c>
      <c r="Z136" t="s">
        <v>1072</v>
      </c>
      <c r="AB136" t="str">
        <f t="shared" si="107"/>
        <v>Concealed carry</v>
      </c>
      <c r="AC136" t="s">
        <v>1072</v>
      </c>
      <c r="AD136" t="s">
        <v>1073</v>
      </c>
      <c r="AE136">
        <v>1</v>
      </c>
      <c r="AF136" t="s">
        <v>1072</v>
      </c>
      <c r="AH136" t="str">
        <f t="shared" si="99"/>
        <v>Handguns</v>
      </c>
      <c r="AI136" t="s">
        <v>1072</v>
      </c>
      <c r="AK136">
        <v>0</v>
      </c>
      <c r="AW136">
        <v>0</v>
      </c>
      <c r="AZ136">
        <v>0</v>
      </c>
      <c r="BL136">
        <v>0</v>
      </c>
      <c r="BO136">
        <v>1</v>
      </c>
      <c r="BP136" t="s">
        <v>1074</v>
      </c>
      <c r="BR136">
        <v>1</v>
      </c>
      <c r="BS136" t="s">
        <v>1074</v>
      </c>
      <c r="BU136" t="str">
        <f t="shared" si="108"/>
        <v>Not specified</v>
      </c>
      <c r="BV136" t="s">
        <v>1075</v>
      </c>
      <c r="BW136" t="s">
        <v>1076</v>
      </c>
      <c r="BX136" t="str">
        <f t="shared" si="96"/>
        <v>Law does not specify type of broadband permissible</v>
      </c>
      <c r="CA136" t="str">
        <f t="shared" si="97"/>
        <v>No, state law expressly preempts municipal broadband</v>
      </c>
      <c r="CG136">
        <v>0</v>
      </c>
      <c r="CJ136">
        <v>0</v>
      </c>
      <c r="CY136">
        <v>0</v>
      </c>
      <c r="DB136">
        <v>0</v>
      </c>
      <c r="DQ136">
        <v>0</v>
      </c>
      <c r="DT136">
        <v>1</v>
      </c>
      <c r="DU136" t="s">
        <v>1077</v>
      </c>
      <c r="DW136" t="str">
        <f t="shared" si="109"/>
        <v>Statute</v>
      </c>
      <c r="DX136" t="s">
        <v>1078</v>
      </c>
      <c r="DZ136" t="str">
        <f t="shared" si="110"/>
        <v>Assessment ratio, Assessment value, Increase in tax levy over the prior year, Tax rate</v>
      </c>
      <c r="EA136" t="s">
        <v>1088</v>
      </c>
      <c r="EC136">
        <v>1</v>
      </c>
      <c r="ED136" t="s">
        <v>1079</v>
      </c>
      <c r="EF136">
        <v>1</v>
      </c>
      <c r="EG136" t="s">
        <v>1080</v>
      </c>
      <c r="EI136" t="str">
        <f t="shared" si="111"/>
        <v>Statute</v>
      </c>
      <c r="EJ136" t="s">
        <v>1080</v>
      </c>
      <c r="EL136" t="str">
        <f t="shared" si="112"/>
        <v>School districts, All local governments</v>
      </c>
      <c r="EM136" t="s">
        <v>1080</v>
      </c>
      <c r="EO136">
        <v>1</v>
      </c>
      <c r="EP136" t="s">
        <v>1080</v>
      </c>
      <c r="ER136">
        <v>1</v>
      </c>
      <c r="ES136" t="s">
        <v>1081</v>
      </c>
      <c r="EU136" t="str">
        <f t="shared" si="113"/>
        <v>School districts, All local governments</v>
      </c>
      <c r="EV136" t="s">
        <v>1081</v>
      </c>
      <c r="EX136" t="str">
        <f t="shared" si="114"/>
        <v>Statute</v>
      </c>
      <c r="EY136" t="s">
        <v>1082</v>
      </c>
      <c r="FA136">
        <v>1</v>
      </c>
      <c r="FB136" t="s">
        <v>1083</v>
      </c>
      <c r="FD136">
        <v>1</v>
      </c>
      <c r="FE136" t="s">
        <v>1084</v>
      </c>
      <c r="FG136" t="str">
        <f t="shared" si="115"/>
        <v>State constitution, Statute</v>
      </c>
      <c r="FH136" t="s">
        <v>1085</v>
      </c>
      <c r="FJ136" t="str">
        <f t="shared" si="98"/>
        <v>School districts, Local governments</v>
      </c>
      <c r="FK136" t="s">
        <v>1086</v>
      </c>
      <c r="FM136">
        <v>1</v>
      </c>
      <c r="FN136" t="s">
        <v>1087</v>
      </c>
      <c r="FP136">
        <v>0</v>
      </c>
      <c r="GB136">
        <v>1</v>
      </c>
      <c r="GC136" t="s">
        <v>1079</v>
      </c>
      <c r="GE136" t="str">
        <f t="shared" si="102"/>
        <v>Statute</v>
      </c>
      <c r="GF136" t="s">
        <v>1079</v>
      </c>
      <c r="GH136">
        <v>1</v>
      </c>
      <c r="GI136" t="s">
        <v>1079</v>
      </c>
      <c r="GK136">
        <v>0</v>
      </c>
      <c r="GQ136">
        <v>0</v>
      </c>
      <c r="GT136">
        <v>0</v>
      </c>
      <c r="HF136">
        <v>0</v>
      </c>
      <c r="HI136">
        <v>0</v>
      </c>
      <c r="IG136">
        <v>0</v>
      </c>
    </row>
    <row r="137" spans="1:242">
      <c r="A137" t="s">
        <v>245</v>
      </c>
      <c r="B137" s="1">
        <v>44313</v>
      </c>
      <c r="C137" s="1">
        <v>44435</v>
      </c>
      <c r="D137" t="str">
        <f t="shared" si="106"/>
        <v>Firearms, Municipal Broadband, TEL: Full Disclosure Requirements, TEL: General Revenue Limit, TEL: Expenditure Limit, TEL: Property Tax Rate Limit, TEL: Property Tax Levy Limit</v>
      </c>
      <c r="E137" t="s">
        <v>1071</v>
      </c>
      <c r="G137">
        <v>0</v>
      </c>
      <c r="V137">
        <v>0</v>
      </c>
      <c r="Y137">
        <v>1</v>
      </c>
      <c r="Z137" t="s">
        <v>1072</v>
      </c>
      <c r="AB137" t="str">
        <f t="shared" si="107"/>
        <v>Concealed carry</v>
      </c>
      <c r="AC137" t="s">
        <v>1072</v>
      </c>
      <c r="AD137" t="s">
        <v>1073</v>
      </c>
      <c r="AE137">
        <v>1</v>
      </c>
      <c r="AF137" t="s">
        <v>1072</v>
      </c>
      <c r="AH137" t="str">
        <f t="shared" si="99"/>
        <v>Handguns</v>
      </c>
      <c r="AI137" t="s">
        <v>1072</v>
      </c>
      <c r="AK137">
        <v>0</v>
      </c>
      <c r="AW137">
        <v>0</v>
      </c>
      <c r="AZ137">
        <v>0</v>
      </c>
      <c r="BL137">
        <v>0</v>
      </c>
      <c r="BO137">
        <v>1</v>
      </c>
      <c r="BP137" t="s">
        <v>1074</v>
      </c>
      <c r="BR137">
        <v>1</v>
      </c>
      <c r="BS137" t="s">
        <v>1074</v>
      </c>
      <c r="BU137" t="str">
        <f t="shared" si="108"/>
        <v>Not specified</v>
      </c>
      <c r="BV137" t="s">
        <v>1075</v>
      </c>
      <c r="BW137" t="s">
        <v>1076</v>
      </c>
      <c r="BX137" t="str">
        <f t="shared" si="96"/>
        <v>Law does not specify type of broadband permissible</v>
      </c>
      <c r="CA137" t="str">
        <f t="shared" si="97"/>
        <v>No, state law expressly preempts municipal broadband</v>
      </c>
      <c r="CG137">
        <v>0</v>
      </c>
      <c r="CJ137">
        <v>0</v>
      </c>
      <c r="CY137">
        <v>0</v>
      </c>
      <c r="DB137">
        <v>0</v>
      </c>
      <c r="DQ137">
        <v>0</v>
      </c>
      <c r="DT137">
        <v>1</v>
      </c>
      <c r="DU137" t="s">
        <v>1077</v>
      </c>
      <c r="DW137" t="str">
        <f t="shared" si="109"/>
        <v>Statute</v>
      </c>
      <c r="DX137" t="s">
        <v>1078</v>
      </c>
      <c r="DZ137" t="str">
        <f t="shared" si="110"/>
        <v>Assessment ratio, Assessment value, Increase in tax levy over the prior year, Tax rate</v>
      </c>
      <c r="EA137" t="s">
        <v>1088</v>
      </c>
      <c r="EC137">
        <v>1</v>
      </c>
      <c r="ED137" t="s">
        <v>1079</v>
      </c>
      <c r="EF137">
        <v>1</v>
      </c>
      <c r="EG137" t="s">
        <v>1080</v>
      </c>
      <c r="EI137" t="str">
        <f t="shared" si="111"/>
        <v>Statute</v>
      </c>
      <c r="EJ137" t="s">
        <v>1080</v>
      </c>
      <c r="EL137" t="str">
        <f t="shared" si="112"/>
        <v>School districts, All local governments</v>
      </c>
      <c r="EM137" t="s">
        <v>1080</v>
      </c>
      <c r="EO137">
        <v>1</v>
      </c>
      <c r="EP137" t="s">
        <v>1080</v>
      </c>
      <c r="ER137">
        <v>1</v>
      </c>
      <c r="ES137" t="s">
        <v>1081</v>
      </c>
      <c r="EU137" t="str">
        <f t="shared" si="113"/>
        <v>School districts, All local governments</v>
      </c>
      <c r="EV137" t="s">
        <v>1081</v>
      </c>
      <c r="EX137" t="str">
        <f t="shared" si="114"/>
        <v>Statute</v>
      </c>
      <c r="EY137" t="s">
        <v>1082</v>
      </c>
      <c r="FA137">
        <v>1</v>
      </c>
      <c r="FB137" t="s">
        <v>1083</v>
      </c>
      <c r="FD137">
        <v>1</v>
      </c>
      <c r="FE137" t="s">
        <v>1084</v>
      </c>
      <c r="FG137" t="str">
        <f t="shared" si="115"/>
        <v>State constitution, Statute</v>
      </c>
      <c r="FH137" t="s">
        <v>1085</v>
      </c>
      <c r="FJ137" t="str">
        <f t="shared" si="98"/>
        <v>School districts, Local governments</v>
      </c>
      <c r="FK137" t="s">
        <v>1086</v>
      </c>
      <c r="FM137">
        <v>1</v>
      </c>
      <c r="FN137" t="s">
        <v>1087</v>
      </c>
      <c r="FP137">
        <v>0</v>
      </c>
      <c r="GB137">
        <v>1</v>
      </c>
      <c r="GC137" t="s">
        <v>1079</v>
      </c>
      <c r="GE137" t="str">
        <f t="shared" si="102"/>
        <v>Statute</v>
      </c>
      <c r="GF137" t="s">
        <v>1079</v>
      </c>
      <c r="GH137">
        <v>1</v>
      </c>
      <c r="GI137" t="s">
        <v>1079</v>
      </c>
      <c r="GK137">
        <v>0</v>
      </c>
      <c r="GQ137">
        <v>0</v>
      </c>
      <c r="GT137">
        <v>0</v>
      </c>
      <c r="HF137">
        <v>0</v>
      </c>
      <c r="HI137">
        <v>0</v>
      </c>
      <c r="IG137">
        <v>0</v>
      </c>
    </row>
    <row r="138" spans="1:242">
      <c r="A138" t="s">
        <v>245</v>
      </c>
      <c r="B138" s="1">
        <v>44436</v>
      </c>
      <c r="C138" s="1">
        <v>44561</v>
      </c>
      <c r="D138" t="str">
        <f t="shared" si="106"/>
        <v>Firearms, Municipal Broadband, TEL: Full Disclosure Requirements, TEL: General Revenue Limit, TEL: Expenditure Limit, TEL: Property Tax Rate Limit, TEL: Property Tax Levy Limit</v>
      </c>
      <c r="E138" t="s">
        <v>1071</v>
      </c>
      <c r="G138">
        <v>0</v>
      </c>
      <c r="V138">
        <v>0</v>
      </c>
      <c r="Y138">
        <v>1</v>
      </c>
      <c r="Z138" t="s">
        <v>1072</v>
      </c>
      <c r="AB138" t="str">
        <f t="shared" si="107"/>
        <v>Concealed carry</v>
      </c>
      <c r="AC138" t="s">
        <v>1072</v>
      </c>
      <c r="AD138" t="s">
        <v>1073</v>
      </c>
      <c r="AE138">
        <v>1</v>
      </c>
      <c r="AF138" t="s">
        <v>1072</v>
      </c>
      <c r="AH138" t="str">
        <f t="shared" si="99"/>
        <v>Handguns</v>
      </c>
      <c r="AI138" t="s">
        <v>1072</v>
      </c>
      <c r="AK138">
        <v>0</v>
      </c>
      <c r="AW138">
        <v>0</v>
      </c>
      <c r="AZ138">
        <v>0</v>
      </c>
      <c r="BL138">
        <v>0</v>
      </c>
      <c r="BO138">
        <v>1</v>
      </c>
      <c r="BP138" t="s">
        <v>1074</v>
      </c>
      <c r="BR138">
        <v>1</v>
      </c>
      <c r="BS138" t="s">
        <v>1074</v>
      </c>
      <c r="BU138" t="str">
        <f t="shared" si="108"/>
        <v>Not specified</v>
      </c>
      <c r="BV138" t="s">
        <v>1075</v>
      </c>
      <c r="BW138" t="s">
        <v>1076</v>
      </c>
      <c r="BX138" t="str">
        <f t="shared" si="96"/>
        <v>Law does not specify type of broadband permissible</v>
      </c>
      <c r="CA138" t="str">
        <f t="shared" si="97"/>
        <v>No, state law expressly preempts municipal broadband</v>
      </c>
      <c r="CG138">
        <v>0</v>
      </c>
      <c r="CJ138">
        <v>0</v>
      </c>
      <c r="CY138">
        <v>0</v>
      </c>
      <c r="DB138">
        <v>0</v>
      </c>
      <c r="DQ138">
        <v>0</v>
      </c>
      <c r="DT138">
        <v>1</v>
      </c>
      <c r="DU138" t="s">
        <v>1088</v>
      </c>
      <c r="DW138" t="str">
        <f t="shared" si="109"/>
        <v>Statute</v>
      </c>
      <c r="DX138" t="s">
        <v>1078</v>
      </c>
      <c r="DZ138" t="str">
        <f t="shared" si="110"/>
        <v>Assessment ratio, Assessment value, Increase in tax levy over the prior year, Tax rate</v>
      </c>
      <c r="EA138" t="s">
        <v>1088</v>
      </c>
      <c r="EC138">
        <v>1</v>
      </c>
      <c r="ED138" t="s">
        <v>1089</v>
      </c>
      <c r="EF138">
        <v>1</v>
      </c>
      <c r="EG138" t="s">
        <v>1080</v>
      </c>
      <c r="EI138" t="str">
        <f t="shared" si="111"/>
        <v>Statute</v>
      </c>
      <c r="EJ138" t="s">
        <v>1080</v>
      </c>
      <c r="EL138" t="str">
        <f t="shared" si="112"/>
        <v>School districts, All local governments</v>
      </c>
      <c r="EM138" t="s">
        <v>1080</v>
      </c>
      <c r="EO138">
        <v>1</v>
      </c>
      <c r="EP138" t="s">
        <v>1080</v>
      </c>
      <c r="ER138">
        <v>1</v>
      </c>
      <c r="ES138" t="s">
        <v>1081</v>
      </c>
      <c r="EU138" t="str">
        <f t="shared" si="113"/>
        <v>School districts, All local governments</v>
      </c>
      <c r="EV138" t="s">
        <v>1081</v>
      </c>
      <c r="EX138" t="str">
        <f t="shared" si="114"/>
        <v>Statute</v>
      </c>
      <c r="EY138" t="s">
        <v>1082</v>
      </c>
      <c r="FA138">
        <v>1</v>
      </c>
      <c r="FB138" t="s">
        <v>1083</v>
      </c>
      <c r="FD138">
        <v>1</v>
      </c>
      <c r="FE138" t="s">
        <v>1084</v>
      </c>
      <c r="FG138" t="str">
        <f t="shared" si="115"/>
        <v>State constitution, Statute</v>
      </c>
      <c r="FH138" t="s">
        <v>1085</v>
      </c>
      <c r="FJ138" t="str">
        <f t="shared" si="98"/>
        <v>School districts, Local governments</v>
      </c>
      <c r="FK138" t="s">
        <v>1086</v>
      </c>
      <c r="FM138">
        <v>1</v>
      </c>
      <c r="FN138" t="s">
        <v>1087</v>
      </c>
      <c r="FP138">
        <v>0</v>
      </c>
      <c r="GB138">
        <v>1</v>
      </c>
      <c r="GC138" t="s">
        <v>1079</v>
      </c>
      <c r="GE138" t="str">
        <f t="shared" si="102"/>
        <v>Statute</v>
      </c>
      <c r="GF138" t="s">
        <v>1079</v>
      </c>
      <c r="GH138">
        <v>1</v>
      </c>
      <c r="GI138" t="s">
        <v>1079</v>
      </c>
      <c r="GK138">
        <v>0</v>
      </c>
      <c r="GQ138">
        <v>0</v>
      </c>
      <c r="GT138">
        <v>0</v>
      </c>
      <c r="HF138">
        <v>0</v>
      </c>
      <c r="HI138">
        <v>0</v>
      </c>
      <c r="IG138">
        <v>0</v>
      </c>
    </row>
    <row r="139" spans="1:242">
      <c r="A139" t="s">
        <v>245</v>
      </c>
      <c r="B139" s="1">
        <v>44562</v>
      </c>
      <c r="C139" s="1">
        <v>44762</v>
      </c>
      <c r="D139" t="str">
        <f t="shared" si="106"/>
        <v>Firearms, Municipal Broadband, TEL: Full Disclosure Requirements, TEL: General Revenue Limit, TEL: Expenditure Limit, TEL: Property Tax Rate Limit, TEL: Property Tax Levy Limit</v>
      </c>
      <c r="E139" t="s">
        <v>1090</v>
      </c>
      <c r="G139">
        <v>0</v>
      </c>
      <c r="V139">
        <v>0</v>
      </c>
      <c r="Y139">
        <v>1</v>
      </c>
      <c r="Z139" t="s">
        <v>1072</v>
      </c>
      <c r="AB139" t="str">
        <f t="shared" si="107"/>
        <v>Concealed carry</v>
      </c>
      <c r="AC139" t="s">
        <v>1072</v>
      </c>
      <c r="AD139" t="s">
        <v>1073</v>
      </c>
      <c r="AE139">
        <v>1</v>
      </c>
      <c r="AF139" t="s">
        <v>1072</v>
      </c>
      <c r="AH139" t="str">
        <f t="shared" si="99"/>
        <v>Handguns</v>
      </c>
      <c r="AI139" t="s">
        <v>1072</v>
      </c>
      <c r="AK139">
        <v>0</v>
      </c>
      <c r="AW139">
        <v>0</v>
      </c>
      <c r="AZ139">
        <v>0</v>
      </c>
      <c r="BL139">
        <v>0</v>
      </c>
      <c r="BO139">
        <v>1</v>
      </c>
      <c r="BP139" t="s">
        <v>1074</v>
      </c>
      <c r="BR139">
        <v>1</v>
      </c>
      <c r="BS139" t="s">
        <v>1074</v>
      </c>
      <c r="BU139" t="str">
        <f t="shared" si="108"/>
        <v>Not specified</v>
      </c>
      <c r="BV139" t="s">
        <v>1075</v>
      </c>
      <c r="BW139" t="s">
        <v>1076</v>
      </c>
      <c r="BX139" t="str">
        <f t="shared" si="96"/>
        <v>Law does not specify type of broadband permissible</v>
      </c>
      <c r="CA139" t="str">
        <f t="shared" si="97"/>
        <v>No, state law expressly preempts municipal broadband</v>
      </c>
      <c r="CG139">
        <v>0</v>
      </c>
      <c r="CJ139">
        <v>0</v>
      </c>
      <c r="CY139">
        <v>0</v>
      </c>
      <c r="DB139">
        <v>0</v>
      </c>
      <c r="DQ139">
        <v>0</v>
      </c>
      <c r="DT139">
        <v>1</v>
      </c>
      <c r="DU139" t="s">
        <v>1091</v>
      </c>
      <c r="DW139" t="str">
        <f t="shared" si="109"/>
        <v>Statute</v>
      </c>
      <c r="DX139" t="s">
        <v>1078</v>
      </c>
      <c r="DZ139" t="str">
        <f t="shared" si="110"/>
        <v>Assessment ratio, Assessment value, Increase in tax levy over the prior year, Tax rate</v>
      </c>
      <c r="EA139" t="s">
        <v>1091</v>
      </c>
      <c r="EC139">
        <v>1</v>
      </c>
      <c r="ED139" t="s">
        <v>1092</v>
      </c>
      <c r="EF139">
        <v>1</v>
      </c>
      <c r="EG139" t="s">
        <v>1080</v>
      </c>
      <c r="EI139" t="str">
        <f t="shared" si="111"/>
        <v>Statute</v>
      </c>
      <c r="EJ139" t="s">
        <v>1080</v>
      </c>
      <c r="EL139" t="str">
        <f t="shared" si="112"/>
        <v>School districts, All local governments</v>
      </c>
      <c r="EM139" t="s">
        <v>1080</v>
      </c>
      <c r="EO139">
        <v>1</v>
      </c>
      <c r="EP139" t="s">
        <v>1080</v>
      </c>
      <c r="ER139">
        <v>1</v>
      </c>
      <c r="ES139" t="s">
        <v>1081</v>
      </c>
      <c r="EU139" t="str">
        <f t="shared" si="113"/>
        <v>School districts, All local governments</v>
      </c>
      <c r="EV139" t="s">
        <v>1081</v>
      </c>
      <c r="EX139" t="str">
        <f t="shared" si="114"/>
        <v>Statute</v>
      </c>
      <c r="EY139" t="s">
        <v>1082</v>
      </c>
      <c r="FA139">
        <v>1</v>
      </c>
      <c r="FB139" t="s">
        <v>1083</v>
      </c>
      <c r="FD139">
        <v>1</v>
      </c>
      <c r="FE139" t="s">
        <v>1084</v>
      </c>
      <c r="FG139" t="str">
        <f t="shared" si="115"/>
        <v>State constitution, Statute</v>
      </c>
      <c r="FH139" t="s">
        <v>1085</v>
      </c>
      <c r="FJ139" t="str">
        <f t="shared" si="98"/>
        <v>School districts, Local governments</v>
      </c>
      <c r="FK139" t="s">
        <v>1086</v>
      </c>
      <c r="FM139">
        <v>1</v>
      </c>
      <c r="FN139" t="s">
        <v>1087</v>
      </c>
      <c r="FP139">
        <v>0</v>
      </c>
      <c r="GB139">
        <v>1</v>
      </c>
      <c r="GC139" t="s">
        <v>1093</v>
      </c>
      <c r="GE139" t="str">
        <f t="shared" si="102"/>
        <v>Statute</v>
      </c>
      <c r="GF139" t="s">
        <v>1093</v>
      </c>
      <c r="GH139">
        <v>1</v>
      </c>
      <c r="GI139" t="s">
        <v>1093</v>
      </c>
      <c r="GK139">
        <v>0</v>
      </c>
      <c r="GQ139">
        <v>0</v>
      </c>
      <c r="GT139">
        <v>0</v>
      </c>
      <c r="HF139">
        <v>0</v>
      </c>
      <c r="HI139">
        <v>0</v>
      </c>
      <c r="IG139">
        <v>0</v>
      </c>
    </row>
    <row r="140" spans="1:242">
      <c r="A140" t="s">
        <v>245</v>
      </c>
      <c r="B140" s="1">
        <v>44763</v>
      </c>
      <c r="C140" s="1">
        <v>44866</v>
      </c>
      <c r="D140" t="str">
        <f t="shared" si="106"/>
        <v>Firearms, Municipal Broadband, TEL: Full Disclosure Requirements, TEL: General Revenue Limit, TEL: Expenditure Limit, TEL: Property Tax Rate Limit, TEL: Property Tax Levy Limit</v>
      </c>
      <c r="E140" t="s">
        <v>1090</v>
      </c>
      <c r="G140">
        <v>0</v>
      </c>
      <c r="V140">
        <v>0</v>
      </c>
      <c r="Y140">
        <v>1</v>
      </c>
      <c r="Z140" t="s">
        <v>1072</v>
      </c>
      <c r="AB140" t="str">
        <f t="shared" si="107"/>
        <v>Concealed carry</v>
      </c>
      <c r="AC140" t="s">
        <v>1072</v>
      </c>
      <c r="AD140" t="s">
        <v>1073</v>
      </c>
      <c r="AE140">
        <v>1</v>
      </c>
      <c r="AF140" t="s">
        <v>1072</v>
      </c>
      <c r="AH140" t="str">
        <f t="shared" si="99"/>
        <v>Handguns</v>
      </c>
      <c r="AI140" t="s">
        <v>1072</v>
      </c>
      <c r="AK140">
        <v>0</v>
      </c>
      <c r="AW140">
        <v>0</v>
      </c>
      <c r="AZ140">
        <v>0</v>
      </c>
      <c r="BL140">
        <v>0</v>
      </c>
      <c r="BO140">
        <v>1</v>
      </c>
      <c r="BP140" t="s">
        <v>1074</v>
      </c>
      <c r="BR140">
        <v>1</v>
      </c>
      <c r="BS140" t="s">
        <v>1074</v>
      </c>
      <c r="BU140" t="str">
        <f t="shared" si="108"/>
        <v>Not specified</v>
      </c>
      <c r="BV140" t="s">
        <v>1075</v>
      </c>
      <c r="BW140" t="s">
        <v>1076</v>
      </c>
      <c r="BX140" t="str">
        <f t="shared" si="96"/>
        <v>Law does not specify type of broadband permissible</v>
      </c>
      <c r="CA140" t="str">
        <f t="shared" si="97"/>
        <v>No, state law expressly preempts municipal broadband</v>
      </c>
      <c r="CG140">
        <v>0</v>
      </c>
      <c r="CJ140">
        <v>0</v>
      </c>
      <c r="CY140">
        <v>0</v>
      </c>
      <c r="DB140">
        <v>0</v>
      </c>
      <c r="DQ140">
        <v>0</v>
      </c>
      <c r="DT140">
        <v>1</v>
      </c>
      <c r="DU140" t="s">
        <v>1091</v>
      </c>
      <c r="DW140" t="str">
        <f t="shared" si="109"/>
        <v>Statute</v>
      </c>
      <c r="DX140" t="s">
        <v>1078</v>
      </c>
      <c r="DZ140" t="str">
        <f t="shared" si="110"/>
        <v>Assessment ratio, Assessment value, Increase in tax levy over the prior year, Tax rate</v>
      </c>
      <c r="EA140" t="s">
        <v>1091</v>
      </c>
      <c r="EC140">
        <v>1</v>
      </c>
      <c r="ED140" t="s">
        <v>1092</v>
      </c>
      <c r="EF140">
        <v>1</v>
      </c>
      <c r="EG140" t="s">
        <v>1080</v>
      </c>
      <c r="EI140" t="str">
        <f t="shared" si="111"/>
        <v>Statute</v>
      </c>
      <c r="EJ140" t="s">
        <v>1080</v>
      </c>
      <c r="EL140" t="str">
        <f t="shared" si="112"/>
        <v>School districts, All local governments</v>
      </c>
      <c r="EM140" t="s">
        <v>1080</v>
      </c>
      <c r="EO140">
        <v>1</v>
      </c>
      <c r="EP140" t="s">
        <v>1080</v>
      </c>
      <c r="ER140">
        <v>1</v>
      </c>
      <c r="ES140" t="s">
        <v>1081</v>
      </c>
      <c r="EU140" t="str">
        <f t="shared" si="113"/>
        <v>School districts, All local governments</v>
      </c>
      <c r="EV140" t="s">
        <v>1081</v>
      </c>
      <c r="EX140" t="str">
        <f t="shared" si="114"/>
        <v>Statute</v>
      </c>
      <c r="EY140" t="s">
        <v>1082</v>
      </c>
      <c r="FA140">
        <v>1</v>
      </c>
      <c r="FB140" t="s">
        <v>1083</v>
      </c>
      <c r="FD140">
        <v>1</v>
      </c>
      <c r="FE140" t="s">
        <v>1084</v>
      </c>
      <c r="FG140" t="str">
        <f t="shared" si="115"/>
        <v>State constitution, Statute</v>
      </c>
      <c r="FH140" t="s">
        <v>1085</v>
      </c>
      <c r="FJ140" t="str">
        <f t="shared" si="98"/>
        <v>School districts, Local governments</v>
      </c>
      <c r="FK140" t="s">
        <v>1086</v>
      </c>
      <c r="FM140">
        <v>1</v>
      </c>
      <c r="FN140" t="s">
        <v>1087</v>
      </c>
      <c r="FP140">
        <v>0</v>
      </c>
      <c r="GB140">
        <v>1</v>
      </c>
      <c r="GC140" t="s">
        <v>1093</v>
      </c>
      <c r="GE140" t="str">
        <f t="shared" si="102"/>
        <v>Statute</v>
      </c>
      <c r="GF140" t="s">
        <v>1093</v>
      </c>
      <c r="GH140">
        <v>1</v>
      </c>
      <c r="GI140" t="s">
        <v>1093</v>
      </c>
      <c r="GK140">
        <v>0</v>
      </c>
      <c r="GQ140">
        <v>0</v>
      </c>
      <c r="GT140">
        <v>0</v>
      </c>
      <c r="HF140">
        <v>0</v>
      </c>
      <c r="HI140">
        <v>0</v>
      </c>
      <c r="IG140">
        <v>0</v>
      </c>
    </row>
    <row r="141" spans="1:242">
      <c r="A141" t="s">
        <v>246</v>
      </c>
      <c r="B141" s="1">
        <v>43678</v>
      </c>
      <c r="C141" s="1">
        <v>44866</v>
      </c>
      <c r="D141" t="str">
        <f>("Firearms, Municipal Broadband, TEL: Full Disclosure Requirements, TEL: General Revenue Limit, TEL: Property Tax Rate Limit, TEL: Property Tax Assessment Limit")</f>
        <v>Firearms, Municipal Broadband, TEL: Full Disclosure Requirements, TEL: General Revenue Limit, TEL: Property Tax Rate Limit, TEL: Property Tax Assessment Limit</v>
      </c>
      <c r="E141" t="s">
        <v>1094</v>
      </c>
      <c r="G141">
        <v>0</v>
      </c>
      <c r="V141">
        <v>0</v>
      </c>
      <c r="Y141">
        <v>1</v>
      </c>
      <c r="Z141" t="s">
        <v>1095</v>
      </c>
      <c r="AB141" t="str">
        <f>("Possession, Purchase, Carrying, Transfer, Registration requirements, Sale, Licensing, Ammunition, Ownership, Transportation")</f>
        <v>Possession, Purchase, Carrying, Transfer, Registration requirements, Sale, Licensing, Ammunition, Ownership, Transportation</v>
      </c>
      <c r="AC141" t="s">
        <v>1095</v>
      </c>
      <c r="AE141">
        <v>0</v>
      </c>
      <c r="AK141">
        <v>1</v>
      </c>
      <c r="AL141" t="s">
        <v>1095</v>
      </c>
      <c r="AN141">
        <v>0</v>
      </c>
      <c r="AQ141" t="str">
        <f>("Civil liability")</f>
        <v>Civil liability</v>
      </c>
      <c r="AR141" t="s">
        <v>1095</v>
      </c>
      <c r="AT141" t="str">
        <f>("Anyone impacted")</f>
        <v>Anyone impacted</v>
      </c>
      <c r="AU141" t="s">
        <v>1095</v>
      </c>
      <c r="AW141">
        <v>0</v>
      </c>
      <c r="AZ141">
        <v>0</v>
      </c>
      <c r="BL141">
        <v>0</v>
      </c>
      <c r="BO141">
        <v>1</v>
      </c>
      <c r="BP141" t="s">
        <v>1096</v>
      </c>
      <c r="BR141">
        <v>1</v>
      </c>
      <c r="BS141" t="s">
        <v>1097</v>
      </c>
      <c r="BU141" t="str">
        <f>("No exceptions to state preemption of municipal broadband")</f>
        <v>No exceptions to state preemption of municipal broadband</v>
      </c>
      <c r="BX141" t="str">
        <f>("No exceptions to state preemption of municipal broadband")</f>
        <v>No exceptions to state preemption of municipal broadband</v>
      </c>
      <c r="CA141" t="str">
        <f t="shared" si="97"/>
        <v>No, state law expressly preempts municipal broadband</v>
      </c>
      <c r="CG141">
        <v>0</v>
      </c>
      <c r="CJ141">
        <v>0</v>
      </c>
      <c r="CY141">
        <v>0</v>
      </c>
      <c r="DB141">
        <v>0</v>
      </c>
      <c r="DQ141">
        <v>0</v>
      </c>
      <c r="DT141">
        <v>1</v>
      </c>
      <c r="DU141" t="s">
        <v>1098</v>
      </c>
      <c r="DW141" t="str">
        <f t="shared" si="109"/>
        <v>Statute</v>
      </c>
      <c r="DX141" t="s">
        <v>1098</v>
      </c>
      <c r="DZ141" t="str">
        <f>("Tax rate")</f>
        <v>Tax rate</v>
      </c>
      <c r="EA141" t="s">
        <v>1098</v>
      </c>
      <c r="EC141">
        <v>0</v>
      </c>
      <c r="EF141">
        <v>1</v>
      </c>
      <c r="EG141" t="s">
        <v>1099</v>
      </c>
      <c r="EI141" t="str">
        <f t="shared" si="111"/>
        <v>Statute</v>
      </c>
      <c r="EJ141" t="s">
        <v>1099</v>
      </c>
      <c r="EL141" t="str">
        <f>("All local governments")</f>
        <v>All local governments</v>
      </c>
      <c r="EM141" t="s">
        <v>1099</v>
      </c>
      <c r="EO141">
        <v>0</v>
      </c>
      <c r="ER141">
        <v>0</v>
      </c>
      <c r="FD141">
        <v>1</v>
      </c>
      <c r="FE141" t="s">
        <v>1100</v>
      </c>
      <c r="FG141" t="str">
        <f t="shared" si="115"/>
        <v>State constitution, Statute</v>
      </c>
      <c r="FH141" t="s">
        <v>1101</v>
      </c>
      <c r="FJ141" t="str">
        <f t="shared" si="98"/>
        <v>School districts, Local governments</v>
      </c>
      <c r="FK141" t="s">
        <v>1102</v>
      </c>
      <c r="FM141">
        <v>1</v>
      </c>
      <c r="FN141" t="s">
        <v>1103</v>
      </c>
      <c r="FP141">
        <v>1</v>
      </c>
      <c r="FQ141" t="s">
        <v>1104</v>
      </c>
      <c r="FS141" t="str">
        <f>("Statute")</f>
        <v>Statute</v>
      </c>
      <c r="FT141" t="s">
        <v>1104</v>
      </c>
      <c r="FV141" t="str">
        <f>("Types of properties not specified")</f>
        <v>Types of properties not specified</v>
      </c>
      <c r="FW141" t="s">
        <v>1104</v>
      </c>
      <c r="FY141">
        <v>0</v>
      </c>
      <c r="GB141">
        <v>0</v>
      </c>
      <c r="GE141" t="str">
        <f>("")</f>
        <v/>
      </c>
      <c r="GK141">
        <v>0</v>
      </c>
      <c r="GQ141">
        <v>0</v>
      </c>
      <c r="GT141">
        <v>0</v>
      </c>
      <c r="HF141">
        <v>0</v>
      </c>
      <c r="HI141">
        <v>0</v>
      </c>
      <c r="IG141">
        <v>0</v>
      </c>
    </row>
    <row r="142" spans="1:242">
      <c r="A142" t="s">
        <v>247</v>
      </c>
      <c r="B142" s="1">
        <v>43678</v>
      </c>
      <c r="C142" s="1">
        <v>44371</v>
      </c>
      <c r="D142" t="str">
        <f>("Firearms, Rent Control, TEL: Full Disclosure Requirements")</f>
        <v>Firearms, Rent Control, TEL: Full Disclosure Requirements</v>
      </c>
      <c r="E142" t="s">
        <v>1105</v>
      </c>
      <c r="G142">
        <v>0</v>
      </c>
      <c r="V142">
        <v>0</v>
      </c>
      <c r="Y142">
        <v>1</v>
      </c>
      <c r="Z142" t="s">
        <v>1106</v>
      </c>
      <c r="AB142" t="str">
        <f>("Possession, Purchase, Sale, Licensing, Ammunition, Ownership, Transportation")</f>
        <v>Possession, Purchase, Sale, Licensing, Ammunition, Ownership, Transportation</v>
      </c>
      <c r="AC142" t="s">
        <v>1106</v>
      </c>
      <c r="AE142">
        <v>0</v>
      </c>
      <c r="AK142">
        <v>0</v>
      </c>
      <c r="AW142">
        <v>0</v>
      </c>
      <c r="AZ142">
        <v>0</v>
      </c>
      <c r="BL142">
        <v>0</v>
      </c>
      <c r="BO142">
        <v>0</v>
      </c>
      <c r="CG142">
        <v>0</v>
      </c>
      <c r="CJ142">
        <v>0</v>
      </c>
      <c r="CY142">
        <v>0</v>
      </c>
      <c r="DB142">
        <v>0</v>
      </c>
      <c r="DQ142">
        <v>1</v>
      </c>
      <c r="DR142" t="s">
        <v>1107</v>
      </c>
      <c r="DS142" t="s">
        <v>1108</v>
      </c>
      <c r="DT142">
        <v>1</v>
      </c>
      <c r="DU142" t="s">
        <v>1109</v>
      </c>
      <c r="DW142" t="str">
        <f t="shared" si="109"/>
        <v>Statute</v>
      </c>
      <c r="DX142" t="s">
        <v>1109</v>
      </c>
      <c r="DZ142" t="str">
        <f>("Assessment value")</f>
        <v>Assessment value</v>
      </c>
      <c r="EA142" t="s">
        <v>1109</v>
      </c>
      <c r="EC142">
        <v>1</v>
      </c>
      <c r="ED142" t="s">
        <v>1109</v>
      </c>
      <c r="EF142">
        <v>0</v>
      </c>
      <c r="ER142">
        <v>0</v>
      </c>
      <c r="FD142">
        <v>0</v>
      </c>
      <c r="FP142">
        <v>0</v>
      </c>
      <c r="GB142">
        <v>0</v>
      </c>
      <c r="GK142">
        <v>0</v>
      </c>
      <c r="GQ142">
        <v>0</v>
      </c>
      <c r="GT142">
        <v>0</v>
      </c>
      <c r="HF142">
        <v>0</v>
      </c>
      <c r="HI142">
        <v>0</v>
      </c>
      <c r="IG142">
        <v>0</v>
      </c>
    </row>
    <row r="143" spans="1:242">
      <c r="A143" t="s">
        <v>247</v>
      </c>
      <c r="B143" s="1">
        <v>44372</v>
      </c>
      <c r="C143" s="1">
        <v>44735</v>
      </c>
      <c r="D143" t="str">
        <f>("Firearms, Rent Control, TEL: Full Disclosure Requirements, Race and Racism in School Curriculum")</f>
        <v>Firearms, Rent Control, TEL: Full Disclosure Requirements, Race and Racism in School Curriculum</v>
      </c>
      <c r="E143" t="s">
        <v>1110</v>
      </c>
      <c r="G143">
        <v>0</v>
      </c>
      <c r="V143">
        <v>0</v>
      </c>
      <c r="Y143">
        <v>1</v>
      </c>
      <c r="Z143" t="s">
        <v>1106</v>
      </c>
      <c r="AB143" t="str">
        <f>("Possession, Purchase, Sale, Licensing, Ammunition, Ownership, Transportation")</f>
        <v>Possession, Purchase, Sale, Licensing, Ammunition, Ownership, Transportation</v>
      </c>
      <c r="AC143" t="s">
        <v>1106</v>
      </c>
      <c r="AE143">
        <v>0</v>
      </c>
      <c r="AK143">
        <v>0</v>
      </c>
      <c r="AW143">
        <v>0</v>
      </c>
      <c r="AZ143">
        <v>0</v>
      </c>
      <c r="BL143">
        <v>0</v>
      </c>
      <c r="BO143">
        <v>0</v>
      </c>
      <c r="CG143">
        <v>0</v>
      </c>
      <c r="CJ143">
        <v>0</v>
      </c>
      <c r="CY143">
        <v>0</v>
      </c>
      <c r="DB143">
        <v>0</v>
      </c>
      <c r="DQ143">
        <v>1</v>
      </c>
      <c r="DR143" t="s">
        <v>1107</v>
      </c>
      <c r="DS143" t="s">
        <v>1108</v>
      </c>
      <c r="DT143">
        <v>1</v>
      </c>
      <c r="DU143" t="s">
        <v>1109</v>
      </c>
      <c r="DW143" t="str">
        <f t="shared" si="109"/>
        <v>Statute</v>
      </c>
      <c r="DX143" t="s">
        <v>1109</v>
      </c>
      <c r="DZ143" t="str">
        <f>("Assessment value")</f>
        <v>Assessment value</v>
      </c>
      <c r="EA143" t="s">
        <v>1109</v>
      </c>
      <c r="EC143">
        <v>1</v>
      </c>
      <c r="ED143" t="s">
        <v>1109</v>
      </c>
      <c r="EF143">
        <v>0</v>
      </c>
      <c r="ER143">
        <v>0</v>
      </c>
      <c r="FD143">
        <v>0</v>
      </c>
      <c r="FP143">
        <v>0</v>
      </c>
      <c r="GB143">
        <v>0</v>
      </c>
      <c r="GK143">
        <v>0</v>
      </c>
      <c r="GQ143">
        <v>0</v>
      </c>
      <c r="GT143">
        <v>0</v>
      </c>
      <c r="HF143">
        <v>0</v>
      </c>
      <c r="HI143">
        <v>1</v>
      </c>
      <c r="HJ143" t="s">
        <v>1111</v>
      </c>
      <c r="HL143">
        <v>1</v>
      </c>
      <c r="HM143" t="s">
        <v>1111</v>
      </c>
      <c r="HO143" t="s">
        <v>1112</v>
      </c>
      <c r="HP143" t="s">
        <v>1113</v>
      </c>
      <c r="HR143">
        <v>1</v>
      </c>
      <c r="HS143" t="s">
        <v>1113</v>
      </c>
      <c r="HU143" t="str">
        <f>("School district, Teachers, Principals")</f>
        <v>School district, Teachers, Principals</v>
      </c>
      <c r="HV143" t="s">
        <v>1111</v>
      </c>
      <c r="HX143" t="str">
        <f>("Civil penalties, Professional sanctions")</f>
        <v>Civil penalties, Professional sanctions</v>
      </c>
      <c r="HY143" t="s">
        <v>1113</v>
      </c>
      <c r="IA143" t="str">
        <f>("Public schools")</f>
        <v>Public schools</v>
      </c>
      <c r="IB143" t="s">
        <v>1113</v>
      </c>
      <c r="ID143" t="str">
        <f>("School district")</f>
        <v>School district</v>
      </c>
      <c r="IG143">
        <v>0</v>
      </c>
    </row>
    <row r="144" spans="1:242">
      <c r="A144" t="s">
        <v>247</v>
      </c>
      <c r="B144" s="1">
        <v>44736</v>
      </c>
      <c r="C144" s="1">
        <v>44866</v>
      </c>
      <c r="D144" t="str">
        <f>("Firearms, Rent Control, TEL: Full Disclosure Requirements, Race and Racism in School Curriculum")</f>
        <v>Firearms, Rent Control, TEL: Full Disclosure Requirements, Race and Racism in School Curriculum</v>
      </c>
      <c r="E144" t="s">
        <v>1110</v>
      </c>
      <c r="G144">
        <v>0</v>
      </c>
      <c r="V144">
        <v>0</v>
      </c>
      <c r="Y144">
        <v>1</v>
      </c>
      <c r="Z144" t="s">
        <v>1114</v>
      </c>
      <c r="AB144" t="str">
        <f>("Possession, Purchase, Sale, Licensing, Ammunition, Ownership, Transportation, Enforcing federal firearm laws")</f>
        <v>Possession, Purchase, Sale, Licensing, Ammunition, Ownership, Transportation, Enforcing federal firearm laws</v>
      </c>
      <c r="AC144" t="s">
        <v>1114</v>
      </c>
      <c r="AE144">
        <v>0</v>
      </c>
      <c r="AK144">
        <v>0</v>
      </c>
      <c r="AW144">
        <v>0</v>
      </c>
      <c r="AZ144">
        <v>0</v>
      </c>
      <c r="BL144">
        <v>0</v>
      </c>
      <c r="BO144">
        <v>0</v>
      </c>
      <c r="CG144">
        <v>0</v>
      </c>
      <c r="CJ144">
        <v>0</v>
      </c>
      <c r="CY144">
        <v>0</v>
      </c>
      <c r="DB144">
        <v>0</v>
      </c>
      <c r="DQ144">
        <v>1</v>
      </c>
      <c r="DR144" t="s">
        <v>1107</v>
      </c>
      <c r="DS144" t="s">
        <v>1108</v>
      </c>
      <c r="DT144">
        <v>1</v>
      </c>
      <c r="DU144" t="s">
        <v>1109</v>
      </c>
      <c r="DW144" t="str">
        <f t="shared" si="109"/>
        <v>Statute</v>
      </c>
      <c r="DX144" t="s">
        <v>1109</v>
      </c>
      <c r="DZ144" t="str">
        <f>("Assessment value")</f>
        <v>Assessment value</v>
      </c>
      <c r="EA144" t="s">
        <v>1109</v>
      </c>
      <c r="EC144">
        <v>1</v>
      </c>
      <c r="ED144" t="s">
        <v>1109</v>
      </c>
      <c r="EF144">
        <v>0</v>
      </c>
      <c r="ER144">
        <v>0</v>
      </c>
      <c r="FD144">
        <v>0</v>
      </c>
      <c r="FP144">
        <v>0</v>
      </c>
      <c r="GB144">
        <v>0</v>
      </c>
      <c r="GK144">
        <v>0</v>
      </c>
      <c r="GQ144">
        <v>0</v>
      </c>
      <c r="GT144">
        <v>0</v>
      </c>
      <c r="HF144">
        <v>0</v>
      </c>
      <c r="HI144">
        <v>1</v>
      </c>
      <c r="HJ144" t="s">
        <v>1111</v>
      </c>
      <c r="HL144">
        <v>1</v>
      </c>
      <c r="HM144" t="s">
        <v>1111</v>
      </c>
      <c r="HO144" t="s">
        <v>1112</v>
      </c>
      <c r="HP144" t="s">
        <v>1113</v>
      </c>
      <c r="HR144">
        <v>1</v>
      </c>
      <c r="HS144" t="s">
        <v>1113</v>
      </c>
      <c r="HU144" t="str">
        <f>("School district, Teachers, Principals")</f>
        <v>School district, Teachers, Principals</v>
      </c>
      <c r="HV144" t="s">
        <v>1111</v>
      </c>
      <c r="HX144" t="str">
        <f>("Civil penalties, Professional sanctions")</f>
        <v>Civil penalties, Professional sanctions</v>
      </c>
      <c r="HY144" t="s">
        <v>1113</v>
      </c>
      <c r="IA144" t="str">
        <f>("Public schools")</f>
        <v>Public schools</v>
      </c>
      <c r="IB144" t="s">
        <v>1113</v>
      </c>
      <c r="ID144" t="str">
        <f>("School district")</f>
        <v>School district</v>
      </c>
      <c r="IG144">
        <v>0</v>
      </c>
    </row>
    <row r="145" spans="1:241">
      <c r="A145" t="s">
        <v>248</v>
      </c>
      <c r="B145" s="1">
        <v>43678</v>
      </c>
      <c r="C145" s="1">
        <v>43914</v>
      </c>
      <c r="D145" t="str">
        <f>("Ban-the-Box, Municipal Broadband, Paid Leave, TEL: Expenditure Limit, TEL: Property Tax Rate Limit, TEL: Property Tax Assessment Limit, TEL: Property Tax Levy Limit")</f>
        <v>Ban-the-Box, Municipal Broadband, Paid Leave, TEL: Expenditure Limit, TEL: Property Tax Rate Limit, TEL: Property Tax Assessment Limit, TEL: Property Tax Levy Limit</v>
      </c>
      <c r="E145" t="s">
        <v>1115</v>
      </c>
      <c r="G145">
        <v>1</v>
      </c>
      <c r="H145" t="s">
        <v>1116</v>
      </c>
      <c r="J145" t="str">
        <f>("Private sector, Public sector")</f>
        <v>Private sector, Public sector</v>
      </c>
      <c r="K145" t="s">
        <v>1116</v>
      </c>
      <c r="L145" t="s">
        <v>1117</v>
      </c>
      <c r="M145">
        <v>1</v>
      </c>
      <c r="N145" t="s">
        <v>1116</v>
      </c>
      <c r="P145">
        <v>1</v>
      </c>
      <c r="Q145" t="s">
        <v>1118</v>
      </c>
      <c r="S145" t="str">
        <f>("Private sector, Public sector")</f>
        <v>Private sector, Public sector</v>
      </c>
      <c r="T145" t="s">
        <v>1119</v>
      </c>
      <c r="V145">
        <v>0</v>
      </c>
      <c r="Y145">
        <v>0</v>
      </c>
      <c r="AW145">
        <v>0</v>
      </c>
      <c r="AZ145">
        <v>0</v>
      </c>
      <c r="BL145">
        <v>0</v>
      </c>
      <c r="BO145">
        <v>1</v>
      </c>
      <c r="BP145" t="s">
        <v>1120</v>
      </c>
      <c r="BR145">
        <v>0</v>
      </c>
      <c r="CA145" t="str">
        <f>("Yes")</f>
        <v>Yes</v>
      </c>
      <c r="CB145" t="s">
        <v>1121</v>
      </c>
      <c r="CD145" t="s">
        <v>1122</v>
      </c>
      <c r="CE145" t="s">
        <v>1123</v>
      </c>
      <c r="CG145">
        <v>0</v>
      </c>
      <c r="CJ145">
        <v>1</v>
      </c>
      <c r="CK145" t="s">
        <v>1124</v>
      </c>
      <c r="CM145" t="str">
        <f>("Paid sick leave")</f>
        <v>Paid sick leave</v>
      </c>
      <c r="CN145" t="s">
        <v>1124</v>
      </c>
      <c r="CP145">
        <v>1</v>
      </c>
      <c r="CQ145" t="s">
        <v>1125</v>
      </c>
      <c r="CS145" t="str">
        <f>("Private employees")</f>
        <v>Private employees</v>
      </c>
      <c r="CT145" t="s">
        <v>1126</v>
      </c>
      <c r="CV145" t="str">
        <f>("Paid sick leave")</f>
        <v>Paid sick leave</v>
      </c>
      <c r="CW145" t="s">
        <v>1125</v>
      </c>
      <c r="CY145">
        <v>0</v>
      </c>
      <c r="DB145">
        <v>0</v>
      </c>
      <c r="DQ145">
        <v>0</v>
      </c>
      <c r="DT145">
        <v>0</v>
      </c>
      <c r="DW145" t="str">
        <f>("")</f>
        <v/>
      </c>
      <c r="EF145">
        <v>0</v>
      </c>
      <c r="ER145">
        <v>1</v>
      </c>
      <c r="ES145" t="s">
        <v>1127</v>
      </c>
      <c r="EU145" t="str">
        <f>("All local governments")</f>
        <v>All local governments</v>
      </c>
      <c r="EV145" t="s">
        <v>1127</v>
      </c>
      <c r="EX145" t="str">
        <f>("Statute")</f>
        <v>Statute</v>
      </c>
      <c r="EY145" t="s">
        <v>1127</v>
      </c>
      <c r="FA145">
        <v>1</v>
      </c>
      <c r="FB145" t="s">
        <v>1128</v>
      </c>
      <c r="FD145">
        <v>1</v>
      </c>
      <c r="FE145" t="s">
        <v>1129</v>
      </c>
      <c r="FG145" t="str">
        <f>("Statute")</f>
        <v>Statute</v>
      </c>
      <c r="FH145" t="s">
        <v>1129</v>
      </c>
      <c r="FJ145" t="str">
        <f>("Local governments")</f>
        <v>Local governments</v>
      </c>
      <c r="FK145" t="s">
        <v>1129</v>
      </c>
      <c r="FM145">
        <v>0</v>
      </c>
      <c r="FP145">
        <v>1</v>
      </c>
      <c r="FQ145" t="s">
        <v>1130</v>
      </c>
      <c r="FS145" t="str">
        <f t="shared" ref="FS145:FS152" si="116">("Statute")</f>
        <v>Statute</v>
      </c>
      <c r="FT145" t="s">
        <v>1130</v>
      </c>
      <c r="FV145" t="str">
        <f>("Residential, Non-residential")</f>
        <v>Residential, Non-residential</v>
      </c>
      <c r="FW145" t="s">
        <v>1131</v>
      </c>
      <c r="FY145">
        <v>1</v>
      </c>
      <c r="FZ145" t="s">
        <v>1132</v>
      </c>
      <c r="GB145">
        <v>1</v>
      </c>
      <c r="GC145" t="s">
        <v>1133</v>
      </c>
      <c r="GE145" t="str">
        <f>("Statute")</f>
        <v>Statute</v>
      </c>
      <c r="GF145" t="s">
        <v>1134</v>
      </c>
      <c r="GH145">
        <v>1</v>
      </c>
      <c r="GI145" t="s">
        <v>1135</v>
      </c>
      <c r="GK145">
        <v>0</v>
      </c>
      <c r="GQ145">
        <v>0</v>
      </c>
      <c r="GT145">
        <v>0</v>
      </c>
      <c r="HF145">
        <v>0</v>
      </c>
      <c r="HI145">
        <v>0</v>
      </c>
      <c r="IG145">
        <v>0</v>
      </c>
    </row>
    <row r="146" spans="1:241">
      <c r="A146" t="s">
        <v>248</v>
      </c>
      <c r="B146" s="1">
        <v>43915</v>
      </c>
      <c r="C146" s="1">
        <v>44866</v>
      </c>
      <c r="D146" t="str">
        <f>("Ban-the-Box, Municipal Broadband, Paid Leave, TEL: Expenditure Limit, TEL: Property Tax Rate Limit, TEL: Property Tax Assessment Limit, TEL: Property Tax Levy Limit")</f>
        <v>Ban-the-Box, Municipal Broadband, Paid Leave, TEL: Expenditure Limit, TEL: Property Tax Rate Limit, TEL: Property Tax Assessment Limit, TEL: Property Tax Levy Limit</v>
      </c>
      <c r="E146" t="s">
        <v>1115</v>
      </c>
      <c r="G146">
        <v>1</v>
      </c>
      <c r="H146" t="s">
        <v>1116</v>
      </c>
      <c r="J146" t="str">
        <f>("Private sector, Public sector")</f>
        <v>Private sector, Public sector</v>
      </c>
      <c r="K146" t="s">
        <v>1116</v>
      </c>
      <c r="L146" t="s">
        <v>1117</v>
      </c>
      <c r="M146">
        <v>1</v>
      </c>
      <c r="N146" t="s">
        <v>1116</v>
      </c>
      <c r="P146">
        <v>1</v>
      </c>
      <c r="Q146" t="s">
        <v>1136</v>
      </c>
      <c r="S146" t="str">
        <f>("Private sector, Public sector")</f>
        <v>Private sector, Public sector</v>
      </c>
      <c r="T146" t="s">
        <v>1119</v>
      </c>
      <c r="V146">
        <v>0</v>
      </c>
      <c r="Y146">
        <v>0</v>
      </c>
      <c r="AW146">
        <v>0</v>
      </c>
      <c r="AZ146">
        <v>0</v>
      </c>
      <c r="BL146">
        <v>0</v>
      </c>
      <c r="BO146">
        <v>1</v>
      </c>
      <c r="BP146" t="s">
        <v>1120</v>
      </c>
      <c r="BR146">
        <v>0</v>
      </c>
      <c r="CA146" t="str">
        <f>("Yes")</f>
        <v>Yes</v>
      </c>
      <c r="CB146" t="s">
        <v>1121</v>
      </c>
      <c r="CD146" t="s">
        <v>1122</v>
      </c>
      <c r="CE146" t="s">
        <v>1123</v>
      </c>
      <c r="CG146">
        <v>0</v>
      </c>
      <c r="CJ146">
        <v>1</v>
      </c>
      <c r="CK146" t="s">
        <v>1124</v>
      </c>
      <c r="CM146" t="str">
        <f>("Paid sick leave")</f>
        <v>Paid sick leave</v>
      </c>
      <c r="CN146" t="s">
        <v>1124</v>
      </c>
      <c r="CP146">
        <v>1</v>
      </c>
      <c r="CQ146" t="s">
        <v>1125</v>
      </c>
      <c r="CS146" t="str">
        <f>("Private employees")</f>
        <v>Private employees</v>
      </c>
      <c r="CT146" t="s">
        <v>1126</v>
      </c>
      <c r="CV146" t="str">
        <f>("Paid sick leave")</f>
        <v>Paid sick leave</v>
      </c>
      <c r="CW146" t="s">
        <v>1125</v>
      </c>
      <c r="CY146">
        <v>0</v>
      </c>
      <c r="DB146">
        <v>0</v>
      </c>
      <c r="DQ146">
        <v>0</v>
      </c>
      <c r="DT146">
        <v>0</v>
      </c>
      <c r="DW146" t="str">
        <f>("")</f>
        <v/>
      </c>
      <c r="EF146">
        <v>0</v>
      </c>
      <c r="ER146">
        <v>1</v>
      </c>
      <c r="ES146" t="s">
        <v>1127</v>
      </c>
      <c r="EU146" t="str">
        <f>("All local governments")</f>
        <v>All local governments</v>
      </c>
      <c r="EV146" t="s">
        <v>1127</v>
      </c>
      <c r="EX146" t="str">
        <f>("Statute")</f>
        <v>Statute</v>
      </c>
      <c r="EY146" t="s">
        <v>1127</v>
      </c>
      <c r="FA146">
        <v>1</v>
      </c>
      <c r="FB146" t="s">
        <v>1128</v>
      </c>
      <c r="FD146">
        <v>1</v>
      </c>
      <c r="FE146" t="s">
        <v>1129</v>
      </c>
      <c r="FG146" t="str">
        <f>("Statute")</f>
        <v>Statute</v>
      </c>
      <c r="FH146" t="s">
        <v>1129</v>
      </c>
      <c r="FJ146" t="str">
        <f>("Local governments")</f>
        <v>Local governments</v>
      </c>
      <c r="FK146" t="s">
        <v>1129</v>
      </c>
      <c r="FM146">
        <v>0</v>
      </c>
      <c r="FP146">
        <v>1</v>
      </c>
      <c r="FQ146" t="s">
        <v>1130</v>
      </c>
      <c r="FS146" t="str">
        <f t="shared" si="116"/>
        <v>Statute</v>
      </c>
      <c r="FT146" t="s">
        <v>1130</v>
      </c>
      <c r="FV146" t="str">
        <f>("Residential, Non-residential")</f>
        <v>Residential, Non-residential</v>
      </c>
      <c r="FW146" t="s">
        <v>1131</v>
      </c>
      <c r="FY146">
        <v>1</v>
      </c>
      <c r="FZ146" t="s">
        <v>1132</v>
      </c>
      <c r="GB146">
        <v>1</v>
      </c>
      <c r="GC146" t="s">
        <v>1133</v>
      </c>
      <c r="GE146" t="str">
        <f>("Statute")</f>
        <v>Statute</v>
      </c>
      <c r="GF146" t="s">
        <v>1134</v>
      </c>
      <c r="GH146">
        <v>1</v>
      </c>
      <c r="GI146" t="s">
        <v>1135</v>
      </c>
      <c r="GK146">
        <v>0</v>
      </c>
      <c r="GQ146">
        <v>0</v>
      </c>
      <c r="GT146">
        <v>0</v>
      </c>
      <c r="HF146">
        <v>0</v>
      </c>
      <c r="HI146">
        <v>0</v>
      </c>
      <c r="IG146">
        <v>0</v>
      </c>
    </row>
    <row r="147" spans="1:241">
      <c r="A147" t="s">
        <v>249</v>
      </c>
      <c r="B147" s="1">
        <v>43678</v>
      </c>
      <c r="C147" s="1">
        <v>43970</v>
      </c>
      <c r="D147" t="str">
        <f>("Firearms, Rent Control, TEL: Property Tax Rate Limit, TEL: Property Tax Assessment Limit, TEL: Property Tax Levy Limit")</f>
        <v>Firearms, Rent Control, TEL: Property Tax Rate Limit, TEL: Property Tax Assessment Limit, TEL: Property Tax Levy Limit</v>
      </c>
      <c r="E147" t="s">
        <v>1137</v>
      </c>
      <c r="G147">
        <v>0</v>
      </c>
      <c r="V147">
        <v>0</v>
      </c>
      <c r="Y147">
        <v>1</v>
      </c>
      <c r="Z147" t="s">
        <v>1138</v>
      </c>
      <c r="AB147" t="str">
        <f>("The state preempts all firearm regulation")</f>
        <v>The state preempts all firearm regulation</v>
      </c>
      <c r="AC147" t="s">
        <v>1138</v>
      </c>
      <c r="AE147">
        <v>0</v>
      </c>
      <c r="AK147">
        <v>0</v>
      </c>
      <c r="AW147">
        <v>1</v>
      </c>
      <c r="AX147" t="s">
        <v>1139</v>
      </c>
      <c r="AZ147">
        <v>0</v>
      </c>
      <c r="BL147">
        <v>0</v>
      </c>
      <c r="BO147">
        <v>0</v>
      </c>
      <c r="CG147">
        <v>0</v>
      </c>
      <c r="CJ147">
        <v>0</v>
      </c>
      <c r="CY147">
        <v>0</v>
      </c>
      <c r="DB147">
        <v>1</v>
      </c>
      <c r="DC147" t="s">
        <v>1140</v>
      </c>
      <c r="DE147" t="str">
        <f>("Statute")</f>
        <v>Statute</v>
      </c>
      <c r="DF147" t="s">
        <v>1140</v>
      </c>
      <c r="DH147">
        <v>0</v>
      </c>
      <c r="DK147" t="str">
        <f>("")</f>
        <v/>
      </c>
      <c r="DN147">
        <v>0</v>
      </c>
      <c r="DQ147">
        <v>0</v>
      </c>
      <c r="DT147">
        <v>0</v>
      </c>
      <c r="EF147">
        <v>0</v>
      </c>
      <c r="ER147">
        <v>0</v>
      </c>
      <c r="FD147">
        <v>1</v>
      </c>
      <c r="FE147" t="s">
        <v>1141</v>
      </c>
      <c r="FG147" t="str">
        <f>("State constitution, Statute")</f>
        <v>State constitution, Statute</v>
      </c>
      <c r="FH147" t="s">
        <v>1141</v>
      </c>
      <c r="FJ147" t="str">
        <f>("School districts, Local governments")</f>
        <v>School districts, Local governments</v>
      </c>
      <c r="FK147" t="s">
        <v>1142</v>
      </c>
      <c r="FM147">
        <v>0</v>
      </c>
      <c r="FP147">
        <v>1</v>
      </c>
      <c r="FQ147" t="s">
        <v>1143</v>
      </c>
      <c r="FS147" t="str">
        <f t="shared" si="116"/>
        <v>Statute</v>
      </c>
      <c r="FT147" t="s">
        <v>1143</v>
      </c>
      <c r="FV147" t="str">
        <f>("Residential")</f>
        <v>Residential</v>
      </c>
      <c r="FW147" t="s">
        <v>1143</v>
      </c>
      <c r="FY147">
        <v>0</v>
      </c>
      <c r="GB147">
        <v>1</v>
      </c>
      <c r="GC147" t="s">
        <v>1144</v>
      </c>
      <c r="GE147" t="str">
        <f>("Statute")</f>
        <v>Statute</v>
      </c>
      <c r="GF147" t="s">
        <v>1144</v>
      </c>
      <c r="GH147">
        <v>0</v>
      </c>
      <c r="GK147">
        <v>0</v>
      </c>
      <c r="GQ147">
        <v>0</v>
      </c>
      <c r="GT147">
        <v>0</v>
      </c>
      <c r="HF147">
        <v>0</v>
      </c>
      <c r="HI147">
        <v>0</v>
      </c>
      <c r="IG147">
        <v>0</v>
      </c>
    </row>
    <row r="148" spans="1:241">
      <c r="A148" t="s">
        <v>249</v>
      </c>
      <c r="B148" s="1">
        <v>43971</v>
      </c>
      <c r="C148" s="1">
        <v>44866</v>
      </c>
      <c r="D148" t="str">
        <f>("Firearms, Rent Control, TEL: Property Tax Rate Limit, TEL: Property Tax Assessment Limit, TEL: Property Tax Levy Limit")</f>
        <v>Firearms, Rent Control, TEL: Property Tax Rate Limit, TEL: Property Tax Assessment Limit, TEL: Property Tax Levy Limit</v>
      </c>
      <c r="E148" t="s">
        <v>1145</v>
      </c>
      <c r="G148">
        <v>0</v>
      </c>
      <c r="V148">
        <v>0</v>
      </c>
      <c r="Y148">
        <v>1</v>
      </c>
      <c r="Z148" t="s">
        <v>1138</v>
      </c>
      <c r="AB148" t="str">
        <f>("The state preempts all firearm regulation")</f>
        <v>The state preempts all firearm regulation</v>
      </c>
      <c r="AC148" t="s">
        <v>1138</v>
      </c>
      <c r="AE148">
        <v>0</v>
      </c>
      <c r="AK148">
        <v>0</v>
      </c>
      <c r="AW148">
        <v>1</v>
      </c>
      <c r="AX148" t="s">
        <v>1139</v>
      </c>
      <c r="AZ148">
        <v>0</v>
      </c>
      <c r="BL148">
        <v>0</v>
      </c>
      <c r="BO148">
        <v>0</v>
      </c>
      <c r="CG148">
        <v>0</v>
      </c>
      <c r="CJ148">
        <v>0</v>
      </c>
      <c r="CY148">
        <v>0</v>
      </c>
      <c r="DB148">
        <v>1</v>
      </c>
      <c r="DC148" t="s">
        <v>1146</v>
      </c>
      <c r="DE148" t="str">
        <f>("Statute")</f>
        <v>Statute</v>
      </c>
      <c r="DF148" t="s">
        <v>1146</v>
      </c>
      <c r="DH148">
        <v>0</v>
      </c>
      <c r="DK148" t="str">
        <f>("")</f>
        <v/>
      </c>
      <c r="DN148">
        <v>0</v>
      </c>
      <c r="DQ148">
        <v>0</v>
      </c>
      <c r="DT148">
        <v>0</v>
      </c>
      <c r="EF148">
        <v>0</v>
      </c>
      <c r="ER148">
        <v>0</v>
      </c>
      <c r="FD148">
        <v>1</v>
      </c>
      <c r="FE148" t="s">
        <v>1147</v>
      </c>
      <c r="FG148" t="str">
        <f>("State constitution, Statute")</f>
        <v>State constitution, Statute</v>
      </c>
      <c r="FH148" t="s">
        <v>1147</v>
      </c>
      <c r="FJ148" t="str">
        <f>("School districts, Local governments")</f>
        <v>School districts, Local governments</v>
      </c>
      <c r="FK148" t="s">
        <v>1148</v>
      </c>
      <c r="FM148">
        <v>0</v>
      </c>
      <c r="FP148">
        <v>1</v>
      </c>
      <c r="FQ148" t="s">
        <v>1143</v>
      </c>
      <c r="FS148" t="str">
        <f t="shared" si="116"/>
        <v>Statute</v>
      </c>
      <c r="FT148" t="s">
        <v>1143</v>
      </c>
      <c r="FV148" t="str">
        <f>("Residential")</f>
        <v>Residential</v>
      </c>
      <c r="FW148" t="s">
        <v>1143</v>
      </c>
      <c r="FY148">
        <v>0</v>
      </c>
      <c r="GB148">
        <v>1</v>
      </c>
      <c r="GC148" t="s">
        <v>1144</v>
      </c>
      <c r="GE148" t="str">
        <f>("Statute")</f>
        <v>Statute</v>
      </c>
      <c r="GF148" t="s">
        <v>1144</v>
      </c>
      <c r="GH148">
        <v>0</v>
      </c>
      <c r="GK148">
        <v>0</v>
      </c>
      <c r="GQ148">
        <v>0</v>
      </c>
      <c r="GT148">
        <v>0</v>
      </c>
      <c r="HF148">
        <v>0</v>
      </c>
      <c r="HI148">
        <v>0</v>
      </c>
      <c r="IG148">
        <v>0</v>
      </c>
    </row>
    <row r="149" spans="1:241">
      <c r="A149" t="s">
        <v>250</v>
      </c>
      <c r="B149" s="1">
        <v>43678</v>
      </c>
      <c r="C149" s="1">
        <v>43923</v>
      </c>
      <c r="D149" t="str">
        <f>("TEL: Full Disclosure Requirements, TEL: Property Tax Rate Limit, TEL: Property Tax Assessment Limit, TEL: Property Tax Levy Limit")</f>
        <v>TEL: Full Disclosure Requirements, TEL: Property Tax Rate Limit, TEL: Property Tax Assessment Limit, TEL: Property Tax Levy Limit</v>
      </c>
      <c r="E149" t="s">
        <v>1149</v>
      </c>
      <c r="G149">
        <v>0</v>
      </c>
      <c r="V149">
        <v>0</v>
      </c>
      <c r="Y149">
        <v>0</v>
      </c>
      <c r="AW149">
        <v>0</v>
      </c>
      <c r="AZ149">
        <v>0</v>
      </c>
      <c r="BL149">
        <v>0</v>
      </c>
      <c r="BO149">
        <v>0</v>
      </c>
      <c r="CG149">
        <v>0</v>
      </c>
      <c r="CJ149">
        <v>0</v>
      </c>
      <c r="CY149">
        <v>0</v>
      </c>
      <c r="DB149">
        <v>0</v>
      </c>
      <c r="DD149" t="s">
        <v>1150</v>
      </c>
      <c r="DQ149">
        <v>0</v>
      </c>
      <c r="DT149">
        <v>1</v>
      </c>
      <c r="DU149" t="s">
        <v>1151</v>
      </c>
      <c r="DW149" t="str">
        <f>("Statute")</f>
        <v>Statute</v>
      </c>
      <c r="DX149" t="s">
        <v>1151</v>
      </c>
      <c r="DZ149" t="str">
        <f>("Assessment value")</f>
        <v>Assessment value</v>
      </c>
      <c r="EA149" t="s">
        <v>1151</v>
      </c>
      <c r="EC149">
        <v>1</v>
      </c>
      <c r="ED149" t="s">
        <v>1152</v>
      </c>
      <c r="EE149" t="s">
        <v>1153</v>
      </c>
      <c r="EF149">
        <v>0</v>
      </c>
      <c r="ER149">
        <v>0</v>
      </c>
      <c r="FD149">
        <v>1</v>
      </c>
      <c r="FE149" t="s">
        <v>1154</v>
      </c>
      <c r="FG149" t="str">
        <f t="shared" ref="FG149:FG161" si="117">("Statute")</f>
        <v>Statute</v>
      </c>
      <c r="FH149" t="s">
        <v>1154</v>
      </c>
      <c r="FJ149" t="str">
        <f t="shared" ref="FJ149:FJ156" si="118">("Local governments")</f>
        <v>Local governments</v>
      </c>
      <c r="FK149" t="s">
        <v>1154</v>
      </c>
      <c r="FM149">
        <v>0</v>
      </c>
      <c r="FP149">
        <v>1</v>
      </c>
      <c r="FQ149" t="s">
        <v>1155</v>
      </c>
      <c r="FS149" t="str">
        <f t="shared" si="116"/>
        <v>Statute</v>
      </c>
      <c r="FT149" t="s">
        <v>1155</v>
      </c>
      <c r="FV149" t="str">
        <f>("Residential, Non-residential")</f>
        <v>Residential, Non-residential</v>
      </c>
      <c r="FW149" t="s">
        <v>1155</v>
      </c>
      <c r="FY149">
        <v>0</v>
      </c>
      <c r="GB149">
        <v>1</v>
      </c>
      <c r="GC149" t="s">
        <v>1156</v>
      </c>
      <c r="GE149" t="str">
        <f>("State constitution, Statute")</f>
        <v>State constitution, Statute</v>
      </c>
      <c r="GF149" t="s">
        <v>1156</v>
      </c>
      <c r="GH149">
        <v>1</v>
      </c>
      <c r="GI149" t="s">
        <v>1157</v>
      </c>
      <c r="GK149">
        <v>0</v>
      </c>
      <c r="GQ149">
        <v>0</v>
      </c>
      <c r="GT149">
        <v>0</v>
      </c>
      <c r="HF149">
        <v>0</v>
      </c>
      <c r="HI149">
        <v>0</v>
      </c>
      <c r="IG149">
        <v>0</v>
      </c>
    </row>
    <row r="150" spans="1:241">
      <c r="A150" t="s">
        <v>250</v>
      </c>
      <c r="B150" s="1">
        <v>43924</v>
      </c>
      <c r="C150" s="1">
        <v>44328</v>
      </c>
      <c r="D150" t="str">
        <f>("TEL: Full Disclosure Requirements, TEL: Property Tax Rate Limit, TEL: Property Tax Assessment Limit, TEL: Property Tax Levy Limit")</f>
        <v>TEL: Full Disclosure Requirements, TEL: Property Tax Rate Limit, TEL: Property Tax Assessment Limit, TEL: Property Tax Levy Limit</v>
      </c>
      <c r="E150" t="s">
        <v>1158</v>
      </c>
      <c r="G150">
        <v>0</v>
      </c>
      <c r="V150">
        <v>0</v>
      </c>
      <c r="Y150">
        <v>0</v>
      </c>
      <c r="AW150">
        <v>0</v>
      </c>
      <c r="AZ150">
        <v>0</v>
      </c>
      <c r="BL150">
        <v>0</v>
      </c>
      <c r="BO150">
        <v>0</v>
      </c>
      <c r="CG150">
        <v>0</v>
      </c>
      <c r="CJ150">
        <v>0</v>
      </c>
      <c r="CY150">
        <v>0</v>
      </c>
      <c r="DB150">
        <v>0</v>
      </c>
      <c r="DD150" t="s">
        <v>1150</v>
      </c>
      <c r="DQ150">
        <v>0</v>
      </c>
      <c r="DT150">
        <v>1</v>
      </c>
      <c r="DU150" t="s">
        <v>1151</v>
      </c>
      <c r="DW150" t="str">
        <f>("Statute")</f>
        <v>Statute</v>
      </c>
      <c r="DX150" t="s">
        <v>1151</v>
      </c>
      <c r="DZ150" t="str">
        <f>("Assessment value")</f>
        <v>Assessment value</v>
      </c>
      <c r="EA150" t="s">
        <v>1151</v>
      </c>
      <c r="EC150">
        <v>1</v>
      </c>
      <c r="ED150" t="s">
        <v>1152</v>
      </c>
      <c r="EE150" t="s">
        <v>1153</v>
      </c>
      <c r="EF150">
        <v>0</v>
      </c>
      <c r="ER150">
        <v>0</v>
      </c>
      <c r="FD150">
        <v>1</v>
      </c>
      <c r="FE150" t="s">
        <v>1154</v>
      </c>
      <c r="FG150" t="str">
        <f t="shared" si="117"/>
        <v>Statute</v>
      </c>
      <c r="FH150" t="s">
        <v>1154</v>
      </c>
      <c r="FJ150" t="str">
        <f t="shared" si="118"/>
        <v>Local governments</v>
      </c>
      <c r="FK150" t="s">
        <v>1154</v>
      </c>
      <c r="FM150">
        <v>0</v>
      </c>
      <c r="FP150">
        <v>1</v>
      </c>
      <c r="FQ150" t="s">
        <v>1155</v>
      </c>
      <c r="FS150" t="str">
        <f t="shared" si="116"/>
        <v>Statute</v>
      </c>
      <c r="FT150" t="s">
        <v>1155</v>
      </c>
      <c r="FV150" t="str">
        <f>("Residential, Non-residential")</f>
        <v>Residential, Non-residential</v>
      </c>
      <c r="FW150" t="s">
        <v>1155</v>
      </c>
      <c r="FY150">
        <v>0</v>
      </c>
      <c r="GB150">
        <v>1</v>
      </c>
      <c r="GC150" t="s">
        <v>1156</v>
      </c>
      <c r="GE150" t="str">
        <f>("State constitution, Statute")</f>
        <v>State constitution, Statute</v>
      </c>
      <c r="GF150" t="s">
        <v>1156</v>
      </c>
      <c r="GH150">
        <v>1</v>
      </c>
      <c r="GI150" t="s">
        <v>1157</v>
      </c>
      <c r="GK150">
        <v>0</v>
      </c>
      <c r="GQ150">
        <v>0</v>
      </c>
      <c r="GT150">
        <v>0</v>
      </c>
      <c r="HF150">
        <v>0</v>
      </c>
      <c r="HI150">
        <v>0</v>
      </c>
      <c r="IG150">
        <v>0</v>
      </c>
    </row>
    <row r="151" spans="1:241">
      <c r="A151" t="s">
        <v>250</v>
      </c>
      <c r="B151" s="1">
        <v>44329</v>
      </c>
      <c r="C151" s="1">
        <v>44500</v>
      </c>
      <c r="D151" t="str">
        <f>("TEL: Full Disclosure Requirements, TEL: Property Tax Rate Limit, TEL: Property Tax Assessment Limit, TEL: Property Tax Levy Limit")</f>
        <v>TEL: Full Disclosure Requirements, TEL: Property Tax Rate Limit, TEL: Property Tax Assessment Limit, TEL: Property Tax Levy Limit</v>
      </c>
      <c r="E151" t="s">
        <v>1158</v>
      </c>
      <c r="G151">
        <v>0</v>
      </c>
      <c r="V151">
        <v>0</v>
      </c>
      <c r="Y151">
        <v>0</v>
      </c>
      <c r="AW151">
        <v>0</v>
      </c>
      <c r="AZ151">
        <v>0</v>
      </c>
      <c r="BL151">
        <v>0</v>
      </c>
      <c r="BO151">
        <v>0</v>
      </c>
      <c r="CG151">
        <v>0</v>
      </c>
      <c r="CJ151">
        <v>0</v>
      </c>
      <c r="CY151">
        <v>0</v>
      </c>
      <c r="DB151">
        <v>0</v>
      </c>
      <c r="DD151" t="s">
        <v>1150</v>
      </c>
      <c r="DQ151">
        <v>0</v>
      </c>
      <c r="DT151">
        <v>1</v>
      </c>
      <c r="DU151" t="s">
        <v>1151</v>
      </c>
      <c r="DW151" t="str">
        <f>("Statute")</f>
        <v>Statute</v>
      </c>
      <c r="DX151" t="s">
        <v>1151</v>
      </c>
      <c r="DZ151" t="str">
        <f>("Assessment value")</f>
        <v>Assessment value</v>
      </c>
      <c r="EA151" t="s">
        <v>1151</v>
      </c>
      <c r="EC151">
        <v>1</v>
      </c>
      <c r="ED151" t="s">
        <v>1152</v>
      </c>
      <c r="EE151" t="s">
        <v>1153</v>
      </c>
      <c r="EF151">
        <v>0</v>
      </c>
      <c r="ER151">
        <v>0</v>
      </c>
      <c r="FD151">
        <v>1</v>
      </c>
      <c r="FE151" t="s">
        <v>1154</v>
      </c>
      <c r="FG151" t="str">
        <f t="shared" si="117"/>
        <v>Statute</v>
      </c>
      <c r="FH151" t="s">
        <v>1154</v>
      </c>
      <c r="FJ151" t="str">
        <f t="shared" si="118"/>
        <v>Local governments</v>
      </c>
      <c r="FK151" t="s">
        <v>1154</v>
      </c>
      <c r="FM151">
        <v>0</v>
      </c>
      <c r="FP151">
        <v>1</v>
      </c>
      <c r="FQ151" t="s">
        <v>1155</v>
      </c>
      <c r="FS151" t="str">
        <f t="shared" si="116"/>
        <v>Statute</v>
      </c>
      <c r="FT151" t="s">
        <v>1155</v>
      </c>
      <c r="FV151" t="str">
        <f>("Residential, Non-residential")</f>
        <v>Residential, Non-residential</v>
      </c>
      <c r="FW151" t="s">
        <v>1155</v>
      </c>
      <c r="FY151">
        <v>0</v>
      </c>
      <c r="GB151">
        <v>1</v>
      </c>
      <c r="GC151" t="s">
        <v>1156</v>
      </c>
      <c r="GE151" t="str">
        <f>("State constitution, Statute")</f>
        <v>State constitution, Statute</v>
      </c>
      <c r="GF151" t="s">
        <v>1156</v>
      </c>
      <c r="GH151">
        <v>1</v>
      </c>
      <c r="GI151" t="s">
        <v>1157</v>
      </c>
      <c r="GK151">
        <v>0</v>
      </c>
      <c r="GQ151">
        <v>0</v>
      </c>
      <c r="GT151">
        <v>0</v>
      </c>
      <c r="HF151">
        <v>0</v>
      </c>
      <c r="HI151">
        <v>0</v>
      </c>
      <c r="IG151">
        <v>0</v>
      </c>
    </row>
    <row r="152" spans="1:241">
      <c r="A152" t="s">
        <v>250</v>
      </c>
      <c r="B152" s="1">
        <v>44501</v>
      </c>
      <c r="C152" s="1">
        <v>44866</v>
      </c>
      <c r="D152" t="str">
        <f>("TEL: Full Disclosure Requirements, TEL: Property Tax Rate Limit, TEL: Property Tax Assessment Limit, TEL: Property Tax Levy Limit")</f>
        <v>TEL: Full Disclosure Requirements, TEL: Property Tax Rate Limit, TEL: Property Tax Assessment Limit, TEL: Property Tax Levy Limit</v>
      </c>
      <c r="E152" t="s">
        <v>1158</v>
      </c>
      <c r="G152">
        <v>0</v>
      </c>
      <c r="V152">
        <v>0</v>
      </c>
      <c r="Y152">
        <v>0</v>
      </c>
      <c r="AW152">
        <v>0</v>
      </c>
      <c r="AZ152">
        <v>0</v>
      </c>
      <c r="BL152">
        <v>0</v>
      </c>
      <c r="BO152">
        <v>0</v>
      </c>
      <c r="CG152">
        <v>0</v>
      </c>
      <c r="CJ152">
        <v>0</v>
      </c>
      <c r="CY152">
        <v>0</v>
      </c>
      <c r="DB152">
        <v>0</v>
      </c>
      <c r="DD152" t="s">
        <v>1150</v>
      </c>
      <c r="DQ152">
        <v>0</v>
      </c>
      <c r="DT152">
        <v>1</v>
      </c>
      <c r="DU152" t="s">
        <v>1151</v>
      </c>
      <c r="DW152" t="str">
        <f>("Statute")</f>
        <v>Statute</v>
      </c>
      <c r="DX152" t="s">
        <v>1151</v>
      </c>
      <c r="DZ152" t="str">
        <f>("Assessment value")</f>
        <v>Assessment value</v>
      </c>
      <c r="EA152" t="s">
        <v>1151</v>
      </c>
      <c r="EC152">
        <v>1</v>
      </c>
      <c r="ED152" t="s">
        <v>1152</v>
      </c>
      <c r="EE152" t="s">
        <v>1153</v>
      </c>
      <c r="EF152">
        <v>0</v>
      </c>
      <c r="ER152">
        <v>0</v>
      </c>
      <c r="FD152">
        <v>1</v>
      </c>
      <c r="FE152" t="s">
        <v>1154</v>
      </c>
      <c r="FG152" t="str">
        <f t="shared" si="117"/>
        <v>Statute</v>
      </c>
      <c r="FH152" t="s">
        <v>1154</v>
      </c>
      <c r="FJ152" t="str">
        <f t="shared" si="118"/>
        <v>Local governments</v>
      </c>
      <c r="FK152" t="s">
        <v>1154</v>
      </c>
      <c r="FM152">
        <v>0</v>
      </c>
      <c r="FP152">
        <v>1</v>
      </c>
      <c r="FQ152" t="s">
        <v>1155</v>
      </c>
      <c r="FS152" t="str">
        <f t="shared" si="116"/>
        <v>Statute</v>
      </c>
      <c r="FT152" t="s">
        <v>1155</v>
      </c>
      <c r="FV152" t="str">
        <f>("Residential, Non-residential")</f>
        <v>Residential, Non-residential</v>
      </c>
      <c r="FW152" t="s">
        <v>1155</v>
      </c>
      <c r="FY152">
        <v>0</v>
      </c>
      <c r="GB152">
        <v>1</v>
      </c>
      <c r="GC152" t="s">
        <v>1156</v>
      </c>
      <c r="GE152" t="str">
        <f>("State constitution, Statute")</f>
        <v>State constitution, Statute</v>
      </c>
      <c r="GF152" t="s">
        <v>1156</v>
      </c>
      <c r="GH152">
        <v>1</v>
      </c>
      <c r="GI152" t="s">
        <v>1157</v>
      </c>
      <c r="GK152">
        <v>0</v>
      </c>
      <c r="GQ152">
        <v>0</v>
      </c>
      <c r="GT152">
        <v>0</v>
      </c>
      <c r="HF152">
        <v>0</v>
      </c>
      <c r="HI152">
        <v>0</v>
      </c>
      <c r="IG152">
        <v>0</v>
      </c>
    </row>
    <row r="153" spans="1:241">
      <c r="A153" t="s">
        <v>251</v>
      </c>
      <c r="B153" s="1">
        <v>43678</v>
      </c>
      <c r="C153" s="1">
        <v>44165</v>
      </c>
      <c r="D153" t="str">
        <f>("Firearms, Municipal Broadband, Rent Control, TEL: Property Tax Rate Limit, Transgender Rights")</f>
        <v>Firearms, Municipal Broadband, Rent Control, TEL: Property Tax Rate Limit, Transgender Rights</v>
      </c>
      <c r="E153" t="s">
        <v>1159</v>
      </c>
      <c r="G153">
        <v>0</v>
      </c>
      <c r="V153">
        <v>0</v>
      </c>
      <c r="Y153">
        <v>1</v>
      </c>
      <c r="Z153" t="s">
        <v>1160</v>
      </c>
      <c r="AB153" t="str">
        <f>("Possession, Purchase, Transfer, Registration requirements, Sale, Licensing, Ammunition, Ownership, Transportation, Manufacture, The state preempts all firearm regulation")</f>
        <v>Possession, Purchase, Transfer, Registration requirements, Sale, Licensing, Ammunition, Ownership, Transportation, Manufacture, The state preempts all firearm regulation</v>
      </c>
      <c r="AC153" t="s">
        <v>1160</v>
      </c>
      <c r="AE153">
        <v>0</v>
      </c>
      <c r="AK153">
        <v>1</v>
      </c>
      <c r="AL153" t="s">
        <v>1161</v>
      </c>
      <c r="AN153">
        <v>0</v>
      </c>
      <c r="AQ153" t="str">
        <f>("Civil liability")</f>
        <v>Civil liability</v>
      </c>
      <c r="AR153" t="s">
        <v>1161</v>
      </c>
      <c r="AT153" t="str">
        <f>("Anyone impacted")</f>
        <v>Anyone impacted</v>
      </c>
      <c r="AU153" t="s">
        <v>1161</v>
      </c>
      <c r="AW153">
        <v>0</v>
      </c>
      <c r="AZ153">
        <v>0</v>
      </c>
      <c r="BL153">
        <v>0</v>
      </c>
      <c r="BO153">
        <v>1</v>
      </c>
      <c r="BP153" t="s">
        <v>1162</v>
      </c>
      <c r="BR153">
        <v>0</v>
      </c>
      <c r="CA153" t="str">
        <f>("Yes")</f>
        <v>Yes</v>
      </c>
      <c r="CB153" t="s">
        <v>1162</v>
      </c>
      <c r="CD153" t="s">
        <v>1163</v>
      </c>
      <c r="CE153" t="s">
        <v>1164</v>
      </c>
      <c r="CG153">
        <v>0</v>
      </c>
      <c r="CJ153">
        <v>0</v>
      </c>
      <c r="CY153">
        <v>0</v>
      </c>
      <c r="DB153">
        <v>1</v>
      </c>
      <c r="DC153" t="s">
        <v>1165</v>
      </c>
      <c r="DE153" t="str">
        <f t="shared" ref="DE153:DE161" si="119">("Statute")</f>
        <v>Statute</v>
      </c>
      <c r="DF153" t="s">
        <v>1165</v>
      </c>
      <c r="DH153">
        <v>1</v>
      </c>
      <c r="DI153" t="s">
        <v>1165</v>
      </c>
      <c r="DK153" t="str">
        <f>("Voluntary agreement with local government")</f>
        <v>Voluntary agreement with local government</v>
      </c>
      <c r="DL153" t="s">
        <v>1165</v>
      </c>
      <c r="DM153" t="s">
        <v>1166</v>
      </c>
      <c r="DN153">
        <v>0</v>
      </c>
      <c r="DQ153">
        <v>0</v>
      </c>
      <c r="DT153">
        <v>0</v>
      </c>
      <c r="EF153">
        <v>0</v>
      </c>
      <c r="ER153">
        <v>0</v>
      </c>
      <c r="FD153">
        <v>1</v>
      </c>
      <c r="FE153" t="s">
        <v>1167</v>
      </c>
      <c r="FG153" t="str">
        <f t="shared" si="117"/>
        <v>Statute</v>
      </c>
      <c r="FH153" t="s">
        <v>1167</v>
      </c>
      <c r="FJ153" t="str">
        <f t="shared" si="118"/>
        <v>Local governments</v>
      </c>
      <c r="FK153" t="s">
        <v>1167</v>
      </c>
      <c r="FM153">
        <v>1</v>
      </c>
      <c r="FN153" t="s">
        <v>1168</v>
      </c>
      <c r="FP153">
        <v>0</v>
      </c>
      <c r="GB153">
        <v>0</v>
      </c>
      <c r="GK153">
        <v>1</v>
      </c>
      <c r="GL153" t="s">
        <v>1169</v>
      </c>
      <c r="GM153" t="s">
        <v>1170</v>
      </c>
      <c r="GN153" t="str">
        <f>("Adding new protected classes, Single-sex spaces")</f>
        <v>Adding new protected classes, Single-sex spaces</v>
      </c>
      <c r="GO153" t="s">
        <v>1171</v>
      </c>
      <c r="GQ153">
        <v>0</v>
      </c>
      <c r="GT153">
        <v>0</v>
      </c>
      <c r="HF153">
        <v>0</v>
      </c>
      <c r="HI153">
        <v>0</v>
      </c>
      <c r="IG153">
        <v>0</v>
      </c>
    </row>
    <row r="154" spans="1:241">
      <c r="A154" t="s">
        <v>251</v>
      </c>
      <c r="B154" s="1">
        <v>44166</v>
      </c>
      <c r="C154" s="1">
        <v>44377</v>
      </c>
      <c r="D154" t="str">
        <f>("Firearms, Municipal Broadband, Rent Control, TEL: Property Tax Rate Limit, Transgender Rights")</f>
        <v>Firearms, Municipal Broadband, Rent Control, TEL: Property Tax Rate Limit, Transgender Rights</v>
      </c>
      <c r="E154" t="s">
        <v>1172</v>
      </c>
      <c r="G154">
        <v>0</v>
      </c>
      <c r="V154">
        <v>0</v>
      </c>
      <c r="Y154">
        <v>1</v>
      </c>
      <c r="Z154" t="s">
        <v>1161</v>
      </c>
      <c r="AB154" t="str">
        <f>("Possession, Purchase, Transfer, Registration requirements, Sale, Licensing, Ammunition, Ownership, Transportation, Manufacture, The state preempts all firearm regulation")</f>
        <v>Possession, Purchase, Transfer, Registration requirements, Sale, Licensing, Ammunition, Ownership, Transportation, Manufacture, The state preempts all firearm regulation</v>
      </c>
      <c r="AC154" t="s">
        <v>1161</v>
      </c>
      <c r="AE154">
        <v>0</v>
      </c>
      <c r="AK154">
        <v>1</v>
      </c>
      <c r="AL154" t="s">
        <v>1161</v>
      </c>
      <c r="AN154">
        <v>0</v>
      </c>
      <c r="AQ154" t="str">
        <f>("Civil liability")</f>
        <v>Civil liability</v>
      </c>
      <c r="AR154" t="s">
        <v>1161</v>
      </c>
      <c r="AT154" t="str">
        <f>("Anyone impacted")</f>
        <v>Anyone impacted</v>
      </c>
      <c r="AU154" t="s">
        <v>1161</v>
      </c>
      <c r="AW154">
        <v>0</v>
      </c>
      <c r="AZ154">
        <v>0</v>
      </c>
      <c r="BL154">
        <v>0</v>
      </c>
      <c r="BO154">
        <v>1</v>
      </c>
      <c r="BP154" t="s">
        <v>1162</v>
      </c>
      <c r="BR154">
        <v>0</v>
      </c>
      <c r="CA154" t="str">
        <f>("Yes")</f>
        <v>Yes</v>
      </c>
      <c r="CB154" t="s">
        <v>1162</v>
      </c>
      <c r="CD154" t="s">
        <v>1163</v>
      </c>
      <c r="CE154" t="s">
        <v>1164</v>
      </c>
      <c r="CG154">
        <v>0</v>
      </c>
      <c r="CJ154">
        <v>0</v>
      </c>
      <c r="CY154">
        <v>0</v>
      </c>
      <c r="DB154">
        <v>1</v>
      </c>
      <c r="DC154" t="s">
        <v>1165</v>
      </c>
      <c r="DE154" t="str">
        <f t="shared" si="119"/>
        <v>Statute</v>
      </c>
      <c r="DF154" t="s">
        <v>1165</v>
      </c>
      <c r="DH154">
        <v>1</v>
      </c>
      <c r="DI154" t="s">
        <v>1165</v>
      </c>
      <c r="DK154" t="str">
        <f>("Voluntary agreement with local government")</f>
        <v>Voluntary agreement with local government</v>
      </c>
      <c r="DL154" t="s">
        <v>1165</v>
      </c>
      <c r="DM154" t="s">
        <v>1166</v>
      </c>
      <c r="DN154">
        <v>0</v>
      </c>
      <c r="DQ154">
        <v>0</v>
      </c>
      <c r="DT154">
        <v>0</v>
      </c>
      <c r="EF154">
        <v>0</v>
      </c>
      <c r="ER154">
        <v>0</v>
      </c>
      <c r="FD154">
        <v>1</v>
      </c>
      <c r="FE154" t="s">
        <v>1167</v>
      </c>
      <c r="FG154" t="str">
        <f t="shared" si="117"/>
        <v>Statute</v>
      </c>
      <c r="FH154" t="s">
        <v>1167</v>
      </c>
      <c r="FJ154" t="str">
        <f t="shared" si="118"/>
        <v>Local governments</v>
      </c>
      <c r="FK154" t="s">
        <v>1167</v>
      </c>
      <c r="FM154">
        <v>1</v>
      </c>
      <c r="FN154" t="s">
        <v>1168</v>
      </c>
      <c r="FP154">
        <v>0</v>
      </c>
      <c r="GB154">
        <v>0</v>
      </c>
      <c r="GK154">
        <v>1</v>
      </c>
      <c r="GL154" t="s">
        <v>1173</v>
      </c>
      <c r="GM154" t="s">
        <v>1170</v>
      </c>
      <c r="GN154" t="str">
        <f>("Single-sex spaces")</f>
        <v>Single-sex spaces</v>
      </c>
      <c r="GO154" t="s">
        <v>1174</v>
      </c>
      <c r="GQ154">
        <v>0</v>
      </c>
      <c r="GT154">
        <v>0</v>
      </c>
      <c r="HF154">
        <v>0</v>
      </c>
      <c r="HI154">
        <v>0</v>
      </c>
      <c r="IG154">
        <v>0</v>
      </c>
    </row>
    <row r="155" spans="1:241">
      <c r="A155" t="s">
        <v>251</v>
      </c>
      <c r="B155" s="1">
        <v>44378</v>
      </c>
      <c r="C155" s="1">
        <v>44749</v>
      </c>
      <c r="D155" t="str">
        <f>("Firearms, Municipal Broadband, Rent Control, TEL: Property Tax Rate Limit, Transgender Rights")</f>
        <v>Firearms, Municipal Broadband, Rent Control, TEL: Property Tax Rate Limit, Transgender Rights</v>
      </c>
      <c r="E155" t="s">
        <v>1172</v>
      </c>
      <c r="G155">
        <v>0</v>
      </c>
      <c r="V155">
        <v>0</v>
      </c>
      <c r="Y155">
        <v>1</v>
      </c>
      <c r="Z155" t="s">
        <v>1161</v>
      </c>
      <c r="AB155" t="str">
        <f>("Possession, Purchase, Transfer, Registration requirements, Sale, Licensing, Ammunition, Ownership, Transportation, Manufacture, The state preempts all firearm regulation")</f>
        <v>Possession, Purchase, Transfer, Registration requirements, Sale, Licensing, Ammunition, Ownership, Transportation, Manufacture, The state preempts all firearm regulation</v>
      </c>
      <c r="AC155" t="s">
        <v>1161</v>
      </c>
      <c r="AE155">
        <v>0</v>
      </c>
      <c r="AK155">
        <v>1</v>
      </c>
      <c r="AL155" t="s">
        <v>1161</v>
      </c>
      <c r="AN155">
        <v>0</v>
      </c>
      <c r="AQ155" t="str">
        <f>("Civil liability")</f>
        <v>Civil liability</v>
      </c>
      <c r="AR155" t="s">
        <v>1161</v>
      </c>
      <c r="AT155" t="str">
        <f>("Anyone impacted")</f>
        <v>Anyone impacted</v>
      </c>
      <c r="AU155" t="s">
        <v>1161</v>
      </c>
      <c r="AW155">
        <v>0</v>
      </c>
      <c r="AZ155">
        <v>0</v>
      </c>
      <c r="BL155">
        <v>0</v>
      </c>
      <c r="BO155">
        <v>1</v>
      </c>
      <c r="BP155" t="s">
        <v>1162</v>
      </c>
      <c r="BR155">
        <v>0</v>
      </c>
      <c r="CA155" t="str">
        <f>("Yes")</f>
        <v>Yes</v>
      </c>
      <c r="CB155" t="s">
        <v>1162</v>
      </c>
      <c r="CD155" t="s">
        <v>1163</v>
      </c>
      <c r="CE155" t="s">
        <v>1164</v>
      </c>
      <c r="CG155">
        <v>0</v>
      </c>
      <c r="CJ155">
        <v>0</v>
      </c>
      <c r="CY155">
        <v>0</v>
      </c>
      <c r="DB155">
        <v>1</v>
      </c>
      <c r="DC155" t="s">
        <v>1165</v>
      </c>
      <c r="DE155" t="str">
        <f t="shared" si="119"/>
        <v>Statute</v>
      </c>
      <c r="DF155" t="s">
        <v>1165</v>
      </c>
      <c r="DH155">
        <v>1</v>
      </c>
      <c r="DI155" t="s">
        <v>1165</v>
      </c>
      <c r="DK155" t="str">
        <f>("Voluntary agreement with local government")</f>
        <v>Voluntary agreement with local government</v>
      </c>
      <c r="DL155" t="s">
        <v>1165</v>
      </c>
      <c r="DM155" t="s">
        <v>1166</v>
      </c>
      <c r="DN155">
        <v>0</v>
      </c>
      <c r="DQ155">
        <v>0</v>
      </c>
      <c r="DT155">
        <v>0</v>
      </c>
      <c r="EF155">
        <v>0</v>
      </c>
      <c r="ER155">
        <v>0</v>
      </c>
      <c r="FD155">
        <v>1</v>
      </c>
      <c r="FE155" t="s">
        <v>1167</v>
      </c>
      <c r="FG155" t="str">
        <f t="shared" si="117"/>
        <v>Statute</v>
      </c>
      <c r="FH155" t="s">
        <v>1167</v>
      </c>
      <c r="FJ155" t="str">
        <f t="shared" si="118"/>
        <v>Local governments</v>
      </c>
      <c r="FK155" t="s">
        <v>1167</v>
      </c>
      <c r="FM155">
        <v>1</v>
      </c>
      <c r="FN155" t="s">
        <v>1168</v>
      </c>
      <c r="FP155">
        <v>0</v>
      </c>
      <c r="GB155">
        <v>0</v>
      </c>
      <c r="GK155">
        <v>1</v>
      </c>
      <c r="GL155" t="s">
        <v>1173</v>
      </c>
      <c r="GM155" t="s">
        <v>1170</v>
      </c>
      <c r="GN155" t="str">
        <f>("Single-sex spaces")</f>
        <v>Single-sex spaces</v>
      </c>
      <c r="GO155" t="s">
        <v>1174</v>
      </c>
      <c r="GQ155">
        <v>0</v>
      </c>
      <c r="GT155">
        <v>0</v>
      </c>
      <c r="HF155">
        <v>0</v>
      </c>
      <c r="HI155">
        <v>0</v>
      </c>
      <c r="IG155">
        <v>0</v>
      </c>
    </row>
    <row r="156" spans="1:241">
      <c r="A156" t="s">
        <v>251</v>
      </c>
      <c r="B156" s="1">
        <v>44750</v>
      </c>
      <c r="C156" s="1">
        <v>44866</v>
      </c>
      <c r="D156" t="str">
        <f>("Firearms, Municipal Broadband, Rent Control, TEL: Property Tax Rate Limit, Transgender Rights")</f>
        <v>Firearms, Municipal Broadband, Rent Control, TEL: Property Tax Rate Limit, Transgender Rights</v>
      </c>
      <c r="E156" t="s">
        <v>1175</v>
      </c>
      <c r="G156">
        <v>0</v>
      </c>
      <c r="V156">
        <v>0</v>
      </c>
      <c r="Y156">
        <v>1</v>
      </c>
      <c r="Z156" t="s">
        <v>1161</v>
      </c>
      <c r="AB156" t="str">
        <f>("Possession, Purchase, Transfer, Registration requirements, Sale, Licensing, Ammunition, Ownership, Transportation, Manufacture, The state preempts all firearm regulation")</f>
        <v>Possession, Purchase, Transfer, Registration requirements, Sale, Licensing, Ammunition, Ownership, Transportation, Manufacture, The state preempts all firearm regulation</v>
      </c>
      <c r="AC156" t="s">
        <v>1161</v>
      </c>
      <c r="AE156">
        <v>0</v>
      </c>
      <c r="AK156">
        <v>1</v>
      </c>
      <c r="AL156" t="s">
        <v>1161</v>
      </c>
      <c r="AN156">
        <v>0</v>
      </c>
      <c r="AQ156" t="str">
        <f>("Civil liability")</f>
        <v>Civil liability</v>
      </c>
      <c r="AR156" t="s">
        <v>1161</v>
      </c>
      <c r="AT156" t="str">
        <f>("Anyone impacted")</f>
        <v>Anyone impacted</v>
      </c>
      <c r="AU156" t="s">
        <v>1161</v>
      </c>
      <c r="AW156">
        <v>0</v>
      </c>
      <c r="AZ156">
        <v>0</v>
      </c>
      <c r="BL156">
        <v>0</v>
      </c>
      <c r="BO156">
        <v>1</v>
      </c>
      <c r="BP156" t="s">
        <v>1162</v>
      </c>
      <c r="BR156">
        <v>0</v>
      </c>
      <c r="CA156" t="str">
        <f>("Yes")</f>
        <v>Yes</v>
      </c>
      <c r="CB156" t="s">
        <v>1162</v>
      </c>
      <c r="CD156" t="s">
        <v>1163</v>
      </c>
      <c r="CE156" t="s">
        <v>1164</v>
      </c>
      <c r="CG156">
        <v>0</v>
      </c>
      <c r="CJ156">
        <v>0</v>
      </c>
      <c r="CY156">
        <v>0</v>
      </c>
      <c r="DB156">
        <v>1</v>
      </c>
      <c r="DC156" t="s">
        <v>1165</v>
      </c>
      <c r="DE156" t="str">
        <f t="shared" si="119"/>
        <v>Statute</v>
      </c>
      <c r="DF156" t="s">
        <v>1165</v>
      </c>
      <c r="DH156">
        <v>1</v>
      </c>
      <c r="DI156" t="s">
        <v>1165</v>
      </c>
      <c r="DK156" t="str">
        <f>("Voluntary agreement with local government")</f>
        <v>Voluntary agreement with local government</v>
      </c>
      <c r="DL156" t="s">
        <v>1165</v>
      </c>
      <c r="DM156" t="s">
        <v>1166</v>
      </c>
      <c r="DN156">
        <v>0</v>
      </c>
      <c r="DQ156">
        <v>0</v>
      </c>
      <c r="DT156">
        <v>0</v>
      </c>
      <c r="EF156">
        <v>0</v>
      </c>
      <c r="ER156">
        <v>0</v>
      </c>
      <c r="FD156">
        <v>1</v>
      </c>
      <c r="FE156" t="s">
        <v>1176</v>
      </c>
      <c r="FG156" t="str">
        <f t="shared" si="117"/>
        <v>Statute</v>
      </c>
      <c r="FH156" t="s">
        <v>1167</v>
      </c>
      <c r="FJ156" t="str">
        <f t="shared" si="118"/>
        <v>Local governments</v>
      </c>
      <c r="FK156" t="s">
        <v>1167</v>
      </c>
      <c r="FM156">
        <v>1</v>
      </c>
      <c r="FN156" t="s">
        <v>1168</v>
      </c>
      <c r="FP156">
        <v>0</v>
      </c>
      <c r="GB156">
        <v>0</v>
      </c>
      <c r="GK156">
        <v>1</v>
      </c>
      <c r="GL156" t="s">
        <v>1173</v>
      </c>
      <c r="GM156" t="s">
        <v>1170</v>
      </c>
      <c r="GN156" t="str">
        <f>("Single-sex spaces")</f>
        <v>Single-sex spaces</v>
      </c>
      <c r="GO156" t="s">
        <v>1174</v>
      </c>
      <c r="GQ156">
        <v>0</v>
      </c>
      <c r="GT156">
        <v>0</v>
      </c>
      <c r="HF156">
        <v>0</v>
      </c>
      <c r="HI156">
        <v>0</v>
      </c>
      <c r="IG156">
        <v>0</v>
      </c>
    </row>
    <row r="157" spans="1:241">
      <c r="A157" t="s">
        <v>252</v>
      </c>
      <c r="B157" s="1">
        <v>43678</v>
      </c>
      <c r="C157" s="1">
        <v>44196</v>
      </c>
      <c r="D157" t="str">
        <f>("Firearms, Rent Control, TEL: Full Disclosure Requirements, TEL: Property Tax Rate Limit, TEL: Property Tax Assessment Limit, TEL: Property Tax Levy Limit")</f>
        <v>Firearms, Rent Control, TEL: Full Disclosure Requirements, TEL: Property Tax Rate Limit, TEL: Property Tax Assessment Limit, TEL: Property Tax Levy Limit</v>
      </c>
      <c r="E157" t="s">
        <v>1177</v>
      </c>
      <c r="G157">
        <v>0</v>
      </c>
      <c r="V157">
        <v>0</v>
      </c>
      <c r="Y157">
        <v>1</v>
      </c>
      <c r="Z157" t="s">
        <v>1178</v>
      </c>
      <c r="AB157" t="str">
        <f>("Possession, Purchase, Transfer, Registration requirements, Sale, Licensing, Ammunition, Ownership, Buyback programs")</f>
        <v>Possession, Purchase, Transfer, Registration requirements, Sale, Licensing, Ammunition, Ownership, Buyback programs</v>
      </c>
      <c r="AC157" t="s">
        <v>1179</v>
      </c>
      <c r="AE157">
        <v>0</v>
      </c>
      <c r="AK157">
        <v>1</v>
      </c>
      <c r="AL157" t="s">
        <v>1180</v>
      </c>
      <c r="AN157">
        <v>0</v>
      </c>
      <c r="AQ157" t="str">
        <f>("Criminal liability")</f>
        <v>Criminal liability</v>
      </c>
      <c r="AR157" t="s">
        <v>1180</v>
      </c>
      <c r="AS157" t="s">
        <v>1181</v>
      </c>
      <c r="AT157" t="str">
        <f>("Law does not specify")</f>
        <v>Law does not specify</v>
      </c>
      <c r="AW157">
        <v>0</v>
      </c>
      <c r="AZ157">
        <v>0</v>
      </c>
      <c r="BL157">
        <v>0</v>
      </c>
      <c r="BO157">
        <v>0</v>
      </c>
      <c r="CG157">
        <v>0</v>
      </c>
      <c r="CJ157">
        <v>0</v>
      </c>
      <c r="CY157">
        <v>0</v>
      </c>
      <c r="DB157">
        <v>1</v>
      </c>
      <c r="DC157" t="s">
        <v>1182</v>
      </c>
      <c r="DE157" t="str">
        <f t="shared" si="119"/>
        <v>Statute</v>
      </c>
      <c r="DF157" t="s">
        <v>1182</v>
      </c>
      <c r="DH157">
        <v>0</v>
      </c>
      <c r="DN157">
        <v>0</v>
      </c>
      <c r="DQ157">
        <v>0</v>
      </c>
      <c r="DT157">
        <v>1</v>
      </c>
      <c r="DU157" t="s">
        <v>1183</v>
      </c>
      <c r="DW157" t="str">
        <f>("Statute")</f>
        <v>Statute</v>
      </c>
      <c r="DX157" t="s">
        <v>1184</v>
      </c>
      <c r="DZ157" t="str">
        <f>("Assessment value, Increase in tax levy over the prior year, Tax rate")</f>
        <v>Assessment value, Increase in tax levy over the prior year, Tax rate</v>
      </c>
      <c r="EA157" t="s">
        <v>1183</v>
      </c>
      <c r="EC157">
        <v>0</v>
      </c>
      <c r="EF157">
        <v>0</v>
      </c>
      <c r="ER157">
        <v>0</v>
      </c>
      <c r="FD157">
        <v>1</v>
      </c>
      <c r="FE157" t="s">
        <v>1185</v>
      </c>
      <c r="FG157" t="str">
        <f t="shared" si="117"/>
        <v>Statute</v>
      </c>
      <c r="FH157" t="s">
        <v>1186</v>
      </c>
      <c r="FJ157" t="str">
        <f>("School districts, Local governments")</f>
        <v>School districts, Local governments</v>
      </c>
      <c r="FK157" t="s">
        <v>1187</v>
      </c>
      <c r="FM157">
        <v>1</v>
      </c>
      <c r="FN157" t="s">
        <v>1188</v>
      </c>
      <c r="FP157">
        <v>1</v>
      </c>
      <c r="FQ157" t="s">
        <v>1189</v>
      </c>
      <c r="FS157" t="str">
        <f>("Statute")</f>
        <v>Statute</v>
      </c>
      <c r="FT157" t="s">
        <v>1189</v>
      </c>
      <c r="FV157" t="str">
        <f>("Residential, Non-residential")</f>
        <v>Residential, Non-residential</v>
      </c>
      <c r="FW157" t="s">
        <v>1189</v>
      </c>
      <c r="FY157">
        <v>0</v>
      </c>
      <c r="GB157">
        <v>1</v>
      </c>
      <c r="GC157" t="s">
        <v>1190</v>
      </c>
      <c r="GE157" t="str">
        <f t="shared" ref="GE157:GE167" si="120">("Statute")</f>
        <v>Statute</v>
      </c>
      <c r="GF157" t="s">
        <v>1191</v>
      </c>
      <c r="GH157">
        <v>1</v>
      </c>
      <c r="GI157" t="s">
        <v>1192</v>
      </c>
      <c r="GK157">
        <v>0</v>
      </c>
      <c r="GQ157">
        <v>0</v>
      </c>
      <c r="GT157">
        <v>0</v>
      </c>
      <c r="HF157">
        <v>0</v>
      </c>
      <c r="HI157">
        <v>0</v>
      </c>
      <c r="IG157">
        <v>0</v>
      </c>
    </row>
    <row r="158" spans="1:241">
      <c r="A158" t="s">
        <v>252</v>
      </c>
      <c r="B158" s="1">
        <v>44197</v>
      </c>
      <c r="C158" s="1">
        <v>44308</v>
      </c>
      <c r="D158" t="str">
        <f>("Firearms, Rent Control, TEL: Full Disclosure Requirements, TEL: Property Tax Rate Limit, TEL: Property Tax Assessment Limit, TEL: Property Tax Levy Limit")</f>
        <v>Firearms, Rent Control, TEL: Full Disclosure Requirements, TEL: Property Tax Rate Limit, TEL: Property Tax Assessment Limit, TEL: Property Tax Levy Limit</v>
      </c>
      <c r="E158" t="s">
        <v>1177</v>
      </c>
      <c r="G158">
        <v>0</v>
      </c>
      <c r="V158">
        <v>0</v>
      </c>
      <c r="Y158">
        <v>1</v>
      </c>
      <c r="Z158" t="s">
        <v>1178</v>
      </c>
      <c r="AB158" t="str">
        <f>("Possession, Purchase, Transfer, Registration requirements, Sale, Licensing, Ammunition, Ownership, Buyback programs")</f>
        <v>Possession, Purchase, Transfer, Registration requirements, Sale, Licensing, Ammunition, Ownership, Buyback programs</v>
      </c>
      <c r="AC158" t="s">
        <v>1179</v>
      </c>
      <c r="AE158">
        <v>0</v>
      </c>
      <c r="AK158">
        <v>1</v>
      </c>
      <c r="AL158" t="s">
        <v>1180</v>
      </c>
      <c r="AN158">
        <v>0</v>
      </c>
      <c r="AQ158" t="str">
        <f>("Criminal liability")</f>
        <v>Criminal liability</v>
      </c>
      <c r="AR158" t="s">
        <v>1180</v>
      </c>
      <c r="AS158" t="s">
        <v>1181</v>
      </c>
      <c r="AT158" t="str">
        <f>("Law does not specify")</f>
        <v>Law does not specify</v>
      </c>
      <c r="AW158">
        <v>0</v>
      </c>
      <c r="AZ158">
        <v>0</v>
      </c>
      <c r="BL158">
        <v>0</v>
      </c>
      <c r="BO158">
        <v>0</v>
      </c>
      <c r="CG158">
        <v>0</v>
      </c>
      <c r="CJ158">
        <v>0</v>
      </c>
      <c r="CY158">
        <v>0</v>
      </c>
      <c r="DB158">
        <v>1</v>
      </c>
      <c r="DC158" t="s">
        <v>1182</v>
      </c>
      <c r="DE158" t="str">
        <f t="shared" si="119"/>
        <v>Statute</v>
      </c>
      <c r="DF158" t="s">
        <v>1182</v>
      </c>
      <c r="DH158">
        <v>0</v>
      </c>
      <c r="DN158">
        <v>0</v>
      </c>
      <c r="DQ158">
        <v>0</v>
      </c>
      <c r="DT158">
        <v>1</v>
      </c>
      <c r="DU158" t="s">
        <v>1183</v>
      </c>
      <c r="DW158" t="str">
        <f>("Statute")</f>
        <v>Statute</v>
      </c>
      <c r="DX158" t="s">
        <v>1184</v>
      </c>
      <c r="DZ158" t="str">
        <f>("Assessment value, Increase in tax levy over the prior year, Tax rate")</f>
        <v>Assessment value, Increase in tax levy over the prior year, Tax rate</v>
      </c>
      <c r="EA158" t="s">
        <v>1183</v>
      </c>
      <c r="EC158">
        <v>0</v>
      </c>
      <c r="EF158">
        <v>0</v>
      </c>
      <c r="ER158">
        <v>0</v>
      </c>
      <c r="FD158">
        <v>1</v>
      </c>
      <c r="FE158" t="s">
        <v>1185</v>
      </c>
      <c r="FG158" t="str">
        <f t="shared" si="117"/>
        <v>Statute</v>
      </c>
      <c r="FH158" t="s">
        <v>1186</v>
      </c>
      <c r="FJ158" t="str">
        <f>("School districts, Local governments")</f>
        <v>School districts, Local governments</v>
      </c>
      <c r="FK158" t="s">
        <v>1187</v>
      </c>
      <c r="FM158">
        <v>1</v>
      </c>
      <c r="FN158" t="s">
        <v>1188</v>
      </c>
      <c r="FP158">
        <v>1</v>
      </c>
      <c r="FQ158" t="s">
        <v>1189</v>
      </c>
      <c r="FS158" t="str">
        <f>("Statute")</f>
        <v>Statute</v>
      </c>
      <c r="FT158" t="s">
        <v>1189</v>
      </c>
      <c r="FV158" t="str">
        <f>("Residential, Non-residential")</f>
        <v>Residential, Non-residential</v>
      </c>
      <c r="FW158" t="s">
        <v>1189</v>
      </c>
      <c r="FY158">
        <v>0</v>
      </c>
      <c r="GB158">
        <v>1</v>
      </c>
      <c r="GC158" t="s">
        <v>1190</v>
      </c>
      <c r="GE158" t="str">
        <f t="shared" si="120"/>
        <v>Statute</v>
      </c>
      <c r="GF158" t="s">
        <v>1191</v>
      </c>
      <c r="GH158">
        <v>1</v>
      </c>
      <c r="GI158" t="s">
        <v>1192</v>
      </c>
      <c r="GK158">
        <v>0</v>
      </c>
      <c r="GQ158">
        <v>0</v>
      </c>
      <c r="GT158">
        <v>0</v>
      </c>
      <c r="HF158">
        <v>0</v>
      </c>
      <c r="HI158">
        <v>0</v>
      </c>
      <c r="IG158">
        <v>0</v>
      </c>
    </row>
    <row r="159" spans="1:241">
      <c r="A159" t="s">
        <v>252</v>
      </c>
      <c r="B159" s="1">
        <v>44309</v>
      </c>
      <c r="C159" s="1">
        <v>44408</v>
      </c>
      <c r="D159" t="str">
        <f>("Firearms, Rent Control, TEL: Full Disclosure Requirements, TEL: Property Tax Rate Limit, TEL: Property Tax Assessment Limit, TEL: Property Tax Levy Limit")</f>
        <v>Firearms, Rent Control, TEL: Full Disclosure Requirements, TEL: Property Tax Rate Limit, TEL: Property Tax Assessment Limit, TEL: Property Tax Levy Limit</v>
      </c>
      <c r="E159" t="s">
        <v>1193</v>
      </c>
      <c r="G159">
        <v>0</v>
      </c>
      <c r="V159">
        <v>0</v>
      </c>
      <c r="Y159">
        <v>1</v>
      </c>
      <c r="Z159" t="s">
        <v>1194</v>
      </c>
      <c r="AB159" t="str">
        <f>("Possession, Purchase, Transfer, Registration requirements, Sale, Licensing, Ammunition, Ownership, Buyback programs, Enforcing federal firearm laws")</f>
        <v>Possession, Purchase, Transfer, Registration requirements, Sale, Licensing, Ammunition, Ownership, Buyback programs, Enforcing federal firearm laws</v>
      </c>
      <c r="AC159" t="s">
        <v>1195</v>
      </c>
      <c r="AE159">
        <v>0</v>
      </c>
      <c r="AK159">
        <v>1</v>
      </c>
      <c r="AL159" t="s">
        <v>1180</v>
      </c>
      <c r="AN159">
        <v>0</v>
      </c>
      <c r="AQ159" t="str">
        <f>("Criminal liability")</f>
        <v>Criminal liability</v>
      </c>
      <c r="AR159" t="s">
        <v>1180</v>
      </c>
      <c r="AS159" t="s">
        <v>1181</v>
      </c>
      <c r="AT159" t="str">
        <f>("Law does not specify")</f>
        <v>Law does not specify</v>
      </c>
      <c r="AW159">
        <v>0</v>
      </c>
      <c r="AZ159">
        <v>0</v>
      </c>
      <c r="BL159">
        <v>0</v>
      </c>
      <c r="BO159">
        <v>0</v>
      </c>
      <c r="CG159">
        <v>0</v>
      </c>
      <c r="CJ159">
        <v>0</v>
      </c>
      <c r="CY159">
        <v>0</v>
      </c>
      <c r="DB159">
        <v>1</v>
      </c>
      <c r="DC159" t="s">
        <v>1182</v>
      </c>
      <c r="DE159" t="str">
        <f t="shared" si="119"/>
        <v>Statute</v>
      </c>
      <c r="DF159" t="s">
        <v>1182</v>
      </c>
      <c r="DH159">
        <v>0</v>
      </c>
      <c r="DN159">
        <v>0</v>
      </c>
      <c r="DQ159">
        <v>0</v>
      </c>
      <c r="DT159">
        <v>1</v>
      </c>
      <c r="DU159" t="s">
        <v>1183</v>
      </c>
      <c r="DW159" t="str">
        <f>("Statute")</f>
        <v>Statute</v>
      </c>
      <c r="DX159" t="s">
        <v>1184</v>
      </c>
      <c r="DZ159" t="str">
        <f>("Assessment value, Increase in tax levy over the prior year, Tax rate")</f>
        <v>Assessment value, Increase in tax levy over the prior year, Tax rate</v>
      </c>
      <c r="EA159" t="s">
        <v>1183</v>
      </c>
      <c r="EC159">
        <v>0</v>
      </c>
      <c r="EF159">
        <v>0</v>
      </c>
      <c r="ER159">
        <v>0</v>
      </c>
      <c r="FD159">
        <v>1</v>
      </c>
      <c r="FE159" t="s">
        <v>1196</v>
      </c>
      <c r="FG159" t="str">
        <f t="shared" si="117"/>
        <v>Statute</v>
      </c>
      <c r="FH159" t="s">
        <v>1197</v>
      </c>
      <c r="FJ159" t="str">
        <f>("School districts, Local governments")</f>
        <v>School districts, Local governments</v>
      </c>
      <c r="FK159" t="s">
        <v>1187</v>
      </c>
      <c r="FM159">
        <v>1</v>
      </c>
      <c r="FN159" t="s">
        <v>1188</v>
      </c>
      <c r="FP159">
        <v>1</v>
      </c>
      <c r="FQ159" t="s">
        <v>1189</v>
      </c>
      <c r="FS159" t="str">
        <f>("Statute")</f>
        <v>Statute</v>
      </c>
      <c r="FT159" t="s">
        <v>1189</v>
      </c>
      <c r="FV159" t="str">
        <f>("Residential, Non-residential")</f>
        <v>Residential, Non-residential</v>
      </c>
      <c r="FW159" t="s">
        <v>1189</v>
      </c>
      <c r="FY159">
        <v>0</v>
      </c>
      <c r="GB159">
        <v>1</v>
      </c>
      <c r="GC159" t="s">
        <v>1198</v>
      </c>
      <c r="GE159" t="str">
        <f t="shared" si="120"/>
        <v>Statute</v>
      </c>
      <c r="GF159" t="s">
        <v>1199</v>
      </c>
      <c r="GH159">
        <v>1</v>
      </c>
      <c r="GI159" t="s">
        <v>1192</v>
      </c>
      <c r="GK159">
        <v>0</v>
      </c>
      <c r="GQ159">
        <v>0</v>
      </c>
      <c r="GT159">
        <v>0</v>
      </c>
      <c r="HF159">
        <v>0</v>
      </c>
      <c r="HI159">
        <v>0</v>
      </c>
      <c r="IG159">
        <v>0</v>
      </c>
    </row>
    <row r="160" spans="1:241">
      <c r="A160" t="s">
        <v>252</v>
      </c>
      <c r="B160" s="1">
        <v>44409</v>
      </c>
      <c r="C160" s="1">
        <v>44511</v>
      </c>
      <c r="D160" t="str">
        <f>("Firearms, Paid Leave, Rent Control, TEL: Full Disclosure Requirements, TEL: Property Tax Rate Limit, TEL: Property Tax Assessment Limit, TEL: Property Tax Levy Limit")</f>
        <v>Firearms, Paid Leave, Rent Control, TEL: Full Disclosure Requirements, TEL: Property Tax Rate Limit, TEL: Property Tax Assessment Limit, TEL: Property Tax Levy Limit</v>
      </c>
      <c r="E160" t="s">
        <v>1200</v>
      </c>
      <c r="G160">
        <v>0</v>
      </c>
      <c r="V160">
        <v>0</v>
      </c>
      <c r="Y160">
        <v>1</v>
      </c>
      <c r="Z160" t="s">
        <v>1201</v>
      </c>
      <c r="AB160" t="str">
        <f>("Possession, Purchase, Transfer, Registration requirements, Sale, Licensing, Ammunition, Ownership, Buyback programs, Enforcing federal firearm laws")</f>
        <v>Possession, Purchase, Transfer, Registration requirements, Sale, Licensing, Ammunition, Ownership, Buyback programs, Enforcing federal firearm laws</v>
      </c>
      <c r="AC160" t="s">
        <v>1202</v>
      </c>
      <c r="AE160">
        <v>0</v>
      </c>
      <c r="AK160">
        <v>1</v>
      </c>
      <c r="AL160" t="s">
        <v>1203</v>
      </c>
      <c r="AN160">
        <v>0</v>
      </c>
      <c r="AQ160" t="str">
        <f>("Civil liability, Criminal liability")</f>
        <v>Civil liability, Criminal liability</v>
      </c>
      <c r="AR160" t="s">
        <v>1203</v>
      </c>
      <c r="AS160" t="s">
        <v>1181</v>
      </c>
      <c r="AT160" t="str">
        <f>("Anyone impacted")</f>
        <v>Anyone impacted</v>
      </c>
      <c r="AU160" t="s">
        <v>1178</v>
      </c>
      <c r="AW160">
        <v>0</v>
      </c>
      <c r="AZ160">
        <v>0</v>
      </c>
      <c r="BL160">
        <v>0</v>
      </c>
      <c r="BO160">
        <v>0</v>
      </c>
      <c r="CG160">
        <v>0</v>
      </c>
      <c r="CJ160">
        <v>1</v>
      </c>
      <c r="CK160" t="s">
        <v>1204</v>
      </c>
      <c r="CM160" t="str">
        <f>("Family medical leave")</f>
        <v>Family medical leave</v>
      </c>
      <c r="CN160" t="s">
        <v>1204</v>
      </c>
      <c r="CP160">
        <v>1</v>
      </c>
      <c r="CQ160" t="s">
        <v>1205</v>
      </c>
      <c r="CS160" t="str">
        <f t="shared" ref="CS160:CS167" si="121">("Public employees")</f>
        <v>Public employees</v>
      </c>
      <c r="CT160" t="s">
        <v>1205</v>
      </c>
      <c r="CV160" t="str">
        <f t="shared" ref="CV160:CV167" si="122">("Paid sick leave")</f>
        <v>Paid sick leave</v>
      </c>
      <c r="CW160" t="s">
        <v>1205</v>
      </c>
      <c r="CY160">
        <v>0</v>
      </c>
      <c r="DB160">
        <v>1</v>
      </c>
      <c r="DC160" t="s">
        <v>1182</v>
      </c>
      <c r="DE160" t="str">
        <f t="shared" si="119"/>
        <v>Statute</v>
      </c>
      <c r="DF160" t="s">
        <v>1182</v>
      </c>
      <c r="DH160">
        <v>0</v>
      </c>
      <c r="DN160">
        <v>0</v>
      </c>
      <c r="DQ160">
        <v>0</v>
      </c>
      <c r="DT160">
        <v>1</v>
      </c>
      <c r="DU160" t="s">
        <v>1183</v>
      </c>
      <c r="DW160" t="str">
        <f>("Statute")</f>
        <v>Statute</v>
      </c>
      <c r="DX160" t="s">
        <v>1184</v>
      </c>
      <c r="DZ160" t="str">
        <f>("Assessment value, Increase in tax levy over the prior year, Tax rate")</f>
        <v>Assessment value, Increase in tax levy over the prior year, Tax rate</v>
      </c>
      <c r="EA160" t="s">
        <v>1183</v>
      </c>
      <c r="EC160">
        <v>0</v>
      </c>
      <c r="EF160">
        <v>0</v>
      </c>
      <c r="ER160">
        <v>0</v>
      </c>
      <c r="FD160">
        <v>1</v>
      </c>
      <c r="FE160" t="s">
        <v>1196</v>
      </c>
      <c r="FG160" t="str">
        <f t="shared" si="117"/>
        <v>Statute</v>
      </c>
      <c r="FH160" t="s">
        <v>1197</v>
      </c>
      <c r="FJ160" t="str">
        <f>("School districts, Local governments")</f>
        <v>School districts, Local governments</v>
      </c>
      <c r="FK160" t="s">
        <v>1187</v>
      </c>
      <c r="FM160">
        <v>1</v>
      </c>
      <c r="FN160" t="s">
        <v>1188</v>
      </c>
      <c r="FP160">
        <v>1</v>
      </c>
      <c r="FQ160" t="s">
        <v>1189</v>
      </c>
      <c r="FS160" t="str">
        <f>("Statute")</f>
        <v>Statute</v>
      </c>
      <c r="FT160" t="s">
        <v>1189</v>
      </c>
      <c r="FV160" t="str">
        <f>("Residential, Non-residential")</f>
        <v>Residential, Non-residential</v>
      </c>
      <c r="FW160" t="s">
        <v>1189</v>
      </c>
      <c r="FY160">
        <v>0</v>
      </c>
      <c r="GB160">
        <v>1</v>
      </c>
      <c r="GC160" t="s">
        <v>1198</v>
      </c>
      <c r="GE160" t="str">
        <f t="shared" si="120"/>
        <v>Statute</v>
      </c>
      <c r="GF160" t="s">
        <v>1199</v>
      </c>
      <c r="GH160">
        <v>1</v>
      </c>
      <c r="GI160" t="s">
        <v>1192</v>
      </c>
      <c r="GK160">
        <v>0</v>
      </c>
      <c r="GQ160">
        <v>0</v>
      </c>
      <c r="GT160">
        <v>0</v>
      </c>
      <c r="HF160">
        <v>0</v>
      </c>
      <c r="HI160">
        <v>0</v>
      </c>
      <c r="IG160">
        <v>0</v>
      </c>
    </row>
    <row r="161" spans="1:241">
      <c r="A161" t="s">
        <v>252</v>
      </c>
      <c r="B161" s="1">
        <v>44512</v>
      </c>
      <c r="C161" s="1">
        <v>44866</v>
      </c>
      <c r="D161" t="s">
        <v>1206</v>
      </c>
      <c r="E161" t="s">
        <v>1207</v>
      </c>
      <c r="G161">
        <v>0</v>
      </c>
      <c r="V161">
        <v>0</v>
      </c>
      <c r="Y161">
        <v>1</v>
      </c>
      <c r="Z161" t="s">
        <v>1201</v>
      </c>
      <c r="AB161" t="str">
        <f>("Possession, Purchase, Transfer, Registration requirements, Sale, Licensing, Ammunition, Ownership, Buyback programs, Enforcing federal firearm laws")</f>
        <v>Possession, Purchase, Transfer, Registration requirements, Sale, Licensing, Ammunition, Ownership, Buyback programs, Enforcing federal firearm laws</v>
      </c>
      <c r="AC161" t="s">
        <v>1208</v>
      </c>
      <c r="AE161">
        <v>0</v>
      </c>
      <c r="AK161">
        <v>1</v>
      </c>
      <c r="AL161" t="s">
        <v>1203</v>
      </c>
      <c r="AN161">
        <v>0</v>
      </c>
      <c r="AQ161" t="str">
        <f>("Civil liability, Criminal liability")</f>
        <v>Civil liability, Criminal liability</v>
      </c>
      <c r="AR161" t="s">
        <v>1203</v>
      </c>
      <c r="AS161" t="s">
        <v>1181</v>
      </c>
      <c r="AT161" t="str">
        <f>("Anyone impacted")</f>
        <v>Anyone impacted</v>
      </c>
      <c r="AU161" t="s">
        <v>1178</v>
      </c>
      <c r="AW161">
        <v>0</v>
      </c>
      <c r="AZ161">
        <v>0</v>
      </c>
      <c r="BL161">
        <v>0</v>
      </c>
      <c r="BO161">
        <v>0</v>
      </c>
      <c r="CG161">
        <v>0</v>
      </c>
      <c r="CJ161">
        <v>1</v>
      </c>
      <c r="CK161" t="s">
        <v>1204</v>
      </c>
      <c r="CM161" t="str">
        <f>("Family medical leave")</f>
        <v>Family medical leave</v>
      </c>
      <c r="CN161" t="s">
        <v>1204</v>
      </c>
      <c r="CP161">
        <v>1</v>
      </c>
      <c r="CQ161" t="s">
        <v>1205</v>
      </c>
      <c r="CS161" t="str">
        <f t="shared" si="121"/>
        <v>Public employees</v>
      </c>
      <c r="CT161" t="s">
        <v>1205</v>
      </c>
      <c r="CV161" t="str">
        <f t="shared" si="122"/>
        <v>Paid sick leave</v>
      </c>
      <c r="CW161" t="s">
        <v>1205</v>
      </c>
      <c r="CY161">
        <v>0</v>
      </c>
      <c r="DB161">
        <v>1</v>
      </c>
      <c r="DC161" t="s">
        <v>1182</v>
      </c>
      <c r="DE161" t="str">
        <f t="shared" si="119"/>
        <v>Statute</v>
      </c>
      <c r="DF161" t="s">
        <v>1182</v>
      </c>
      <c r="DH161">
        <v>0</v>
      </c>
      <c r="DN161">
        <v>0</v>
      </c>
      <c r="DQ161">
        <v>0</v>
      </c>
      <c r="DT161">
        <v>1</v>
      </c>
      <c r="DU161" t="s">
        <v>1183</v>
      </c>
      <c r="DW161" t="str">
        <f>("Statute")</f>
        <v>Statute</v>
      </c>
      <c r="DX161" t="s">
        <v>1184</v>
      </c>
      <c r="DZ161" t="str">
        <f>("Assessment value, Increase in tax levy over the prior year, Tax rate")</f>
        <v>Assessment value, Increase in tax levy over the prior year, Tax rate</v>
      </c>
      <c r="EA161" t="s">
        <v>1183</v>
      </c>
      <c r="EC161">
        <v>0</v>
      </c>
      <c r="EF161">
        <v>0</v>
      </c>
      <c r="ER161">
        <v>0</v>
      </c>
      <c r="FD161">
        <v>1</v>
      </c>
      <c r="FE161" t="s">
        <v>1196</v>
      </c>
      <c r="FG161" t="str">
        <f t="shared" si="117"/>
        <v>Statute</v>
      </c>
      <c r="FH161" t="s">
        <v>1197</v>
      </c>
      <c r="FJ161" t="str">
        <f>("School districts, Local governments")</f>
        <v>School districts, Local governments</v>
      </c>
      <c r="FK161" t="s">
        <v>1187</v>
      </c>
      <c r="FM161">
        <v>1</v>
      </c>
      <c r="FN161" t="s">
        <v>1188</v>
      </c>
      <c r="FP161">
        <v>1</v>
      </c>
      <c r="FQ161" t="s">
        <v>1189</v>
      </c>
      <c r="FS161" t="str">
        <f>("Statute")</f>
        <v>Statute</v>
      </c>
      <c r="FT161" t="s">
        <v>1189</v>
      </c>
      <c r="FV161" t="str">
        <f>("Residential, Non-residential")</f>
        <v>Residential, Non-residential</v>
      </c>
      <c r="FW161" t="s">
        <v>1189</v>
      </c>
      <c r="FY161">
        <v>0</v>
      </c>
      <c r="GB161">
        <v>1</v>
      </c>
      <c r="GC161" t="s">
        <v>1198</v>
      </c>
      <c r="GE161" t="str">
        <f t="shared" si="120"/>
        <v>Statute</v>
      </c>
      <c r="GF161" t="s">
        <v>1199</v>
      </c>
      <c r="GH161">
        <v>1</v>
      </c>
      <c r="GI161" t="s">
        <v>1192</v>
      </c>
      <c r="GK161">
        <v>0</v>
      </c>
      <c r="GQ161">
        <v>0</v>
      </c>
      <c r="GT161">
        <v>0</v>
      </c>
      <c r="HF161">
        <v>0</v>
      </c>
      <c r="HI161">
        <v>1</v>
      </c>
      <c r="HJ161" t="s">
        <v>1209</v>
      </c>
      <c r="HL161">
        <v>1</v>
      </c>
      <c r="HM161" t="s">
        <v>1209</v>
      </c>
      <c r="HO161" t="str">
        <f>("Critical Race Theory")</f>
        <v>Critical Race Theory</v>
      </c>
      <c r="HP161" t="s">
        <v>1209</v>
      </c>
      <c r="HR161">
        <v>0</v>
      </c>
      <c r="IA161" t="str">
        <f>("Public schools")</f>
        <v>Public schools</v>
      </c>
      <c r="IB161" t="s">
        <v>1209</v>
      </c>
      <c r="ID161" t="str">
        <f>("Elementary school, Middle school, High school ")</f>
        <v xml:space="preserve">Elementary school, Middle school, High school </v>
      </c>
      <c r="IE161" t="s">
        <v>1209</v>
      </c>
      <c r="IG161">
        <v>0</v>
      </c>
    </row>
    <row r="162" spans="1:241">
      <c r="A162" t="s">
        <v>253</v>
      </c>
      <c r="B162" s="1">
        <v>43678</v>
      </c>
      <c r="C162" s="1">
        <v>43782</v>
      </c>
      <c r="D162" t="str">
        <f t="shared" ref="D162:D167" si="123">("Firearms, Paid Leave, TEL: Property Tax Rate Limit, TEL: Property Tax Levy Limit")</f>
        <v>Firearms, Paid Leave, TEL: Property Tax Rate Limit, TEL: Property Tax Levy Limit</v>
      </c>
      <c r="E162" t="s">
        <v>1210</v>
      </c>
      <c r="G162">
        <v>0</v>
      </c>
      <c r="V162">
        <v>0</v>
      </c>
      <c r="Y162">
        <v>1</v>
      </c>
      <c r="Z162" t="s">
        <v>1211</v>
      </c>
      <c r="AB162" t="str">
        <f>("Possession, Purchase, Carrying, Transfer, Sale, Concealed carry, Ammunition, Ownership, Transportation")</f>
        <v>Possession, Purchase, Carrying, Transfer, Sale, Concealed carry, Ammunition, Ownership, Transportation</v>
      </c>
      <c r="AC162" t="s">
        <v>1212</v>
      </c>
      <c r="AE162">
        <v>0</v>
      </c>
      <c r="AK162">
        <v>1</v>
      </c>
      <c r="AL162" t="s">
        <v>1211</v>
      </c>
      <c r="AN162">
        <v>0</v>
      </c>
      <c r="AQ162" t="str">
        <f t="shared" ref="AQ162:AQ173" si="124">("Civil liability")</f>
        <v>Civil liability</v>
      </c>
      <c r="AR162" t="s">
        <v>1211</v>
      </c>
      <c r="AT162" t="str">
        <f>("Law does not specify")</f>
        <v>Law does not specify</v>
      </c>
      <c r="AW162">
        <v>1</v>
      </c>
      <c r="AX162" t="s">
        <v>1213</v>
      </c>
      <c r="AY162" t="s">
        <v>1214</v>
      </c>
      <c r="AZ162">
        <v>0</v>
      </c>
      <c r="BL162">
        <v>0</v>
      </c>
      <c r="BO162">
        <v>0</v>
      </c>
      <c r="CG162">
        <v>0</v>
      </c>
      <c r="CJ162">
        <v>1</v>
      </c>
      <c r="CK162" t="s">
        <v>1215</v>
      </c>
      <c r="CL162" t="s">
        <v>1216</v>
      </c>
      <c r="CM162" t="str">
        <f t="shared" ref="CM162:CM167" si="125">("Paid sick leave")</f>
        <v>Paid sick leave</v>
      </c>
      <c r="CN162" t="s">
        <v>1215</v>
      </c>
      <c r="CP162">
        <v>1</v>
      </c>
      <c r="CQ162" t="s">
        <v>1217</v>
      </c>
      <c r="CS162" t="str">
        <f t="shared" si="121"/>
        <v>Public employees</v>
      </c>
      <c r="CT162" t="s">
        <v>1217</v>
      </c>
      <c r="CV162" t="str">
        <f t="shared" si="122"/>
        <v>Paid sick leave</v>
      </c>
      <c r="CW162" t="s">
        <v>1217</v>
      </c>
      <c r="CY162">
        <v>0</v>
      </c>
      <c r="DB162">
        <v>0</v>
      </c>
      <c r="DQ162">
        <v>0</v>
      </c>
      <c r="DT162">
        <v>0</v>
      </c>
      <c r="DZ162" t="str">
        <f>("")</f>
        <v/>
      </c>
      <c r="EF162">
        <v>0</v>
      </c>
      <c r="ER162">
        <v>0</v>
      </c>
      <c r="FD162">
        <v>1</v>
      </c>
      <c r="FE162" t="s">
        <v>1218</v>
      </c>
      <c r="FG162" t="str">
        <f t="shared" ref="FG162:FG167" si="126">("State constitution, Statute")</f>
        <v>State constitution, Statute</v>
      </c>
      <c r="FH162" t="s">
        <v>1218</v>
      </c>
      <c r="FJ162" t="str">
        <f t="shared" ref="FJ162:FJ167" si="127">("Local governments")</f>
        <v>Local governments</v>
      </c>
      <c r="FK162" t="s">
        <v>1218</v>
      </c>
      <c r="FM162">
        <v>1</v>
      </c>
      <c r="FN162" t="s">
        <v>1219</v>
      </c>
      <c r="FP162">
        <v>0</v>
      </c>
      <c r="GB162">
        <v>1</v>
      </c>
      <c r="GC162" t="s">
        <v>1220</v>
      </c>
      <c r="GE162" t="str">
        <f t="shared" si="120"/>
        <v>Statute</v>
      </c>
      <c r="GF162" t="s">
        <v>1220</v>
      </c>
      <c r="GH162">
        <v>1</v>
      </c>
      <c r="GI162" t="s">
        <v>1221</v>
      </c>
      <c r="GK162">
        <v>0</v>
      </c>
      <c r="GQ162">
        <v>0</v>
      </c>
      <c r="GT162">
        <v>0</v>
      </c>
      <c r="HF162">
        <v>0</v>
      </c>
      <c r="HI162">
        <v>0</v>
      </c>
      <c r="IG162">
        <v>0</v>
      </c>
    </row>
    <row r="163" spans="1:241">
      <c r="A163" t="s">
        <v>253</v>
      </c>
      <c r="B163" s="1">
        <v>43783</v>
      </c>
      <c r="C163" s="1">
        <v>43826</v>
      </c>
      <c r="D163" t="str">
        <f t="shared" si="123"/>
        <v>Firearms, Paid Leave, TEL: Property Tax Rate Limit, TEL: Property Tax Levy Limit</v>
      </c>
      <c r="E163" t="s">
        <v>1222</v>
      </c>
      <c r="G163">
        <v>0</v>
      </c>
      <c r="V163">
        <v>0</v>
      </c>
      <c r="Y163">
        <v>1</v>
      </c>
      <c r="Z163" t="s">
        <v>1223</v>
      </c>
      <c r="AB163" t="str">
        <f>("Possession, Purchase, Carrying, Transfer, Sale, Concealed carry, Ammunition, Ownership, Transportation")</f>
        <v>Possession, Purchase, Carrying, Transfer, Sale, Concealed carry, Ammunition, Ownership, Transportation</v>
      </c>
      <c r="AC163" t="s">
        <v>1224</v>
      </c>
      <c r="AE163">
        <v>0</v>
      </c>
      <c r="AK163">
        <v>1</v>
      </c>
      <c r="AL163" t="s">
        <v>1223</v>
      </c>
      <c r="AN163">
        <v>0</v>
      </c>
      <c r="AQ163" t="str">
        <f t="shared" si="124"/>
        <v>Civil liability</v>
      </c>
      <c r="AR163" t="s">
        <v>1223</v>
      </c>
      <c r="AT163" t="str">
        <f>("Law does not specify")</f>
        <v>Law does not specify</v>
      </c>
      <c r="AW163">
        <v>1</v>
      </c>
      <c r="AX163" t="s">
        <v>1213</v>
      </c>
      <c r="AY163" t="s">
        <v>1214</v>
      </c>
      <c r="AZ163">
        <v>0</v>
      </c>
      <c r="BL163">
        <v>0</v>
      </c>
      <c r="BO163">
        <v>0</v>
      </c>
      <c r="CG163">
        <v>0</v>
      </c>
      <c r="CJ163">
        <v>1</v>
      </c>
      <c r="CK163" t="s">
        <v>1215</v>
      </c>
      <c r="CM163" t="str">
        <f t="shared" si="125"/>
        <v>Paid sick leave</v>
      </c>
      <c r="CN163" t="s">
        <v>1215</v>
      </c>
      <c r="CP163">
        <v>1</v>
      </c>
      <c r="CQ163" t="s">
        <v>1217</v>
      </c>
      <c r="CS163" t="str">
        <f t="shared" si="121"/>
        <v>Public employees</v>
      </c>
      <c r="CT163" t="s">
        <v>1217</v>
      </c>
      <c r="CV163" t="str">
        <f t="shared" si="122"/>
        <v>Paid sick leave</v>
      </c>
      <c r="CW163" t="s">
        <v>1217</v>
      </c>
      <c r="CY163">
        <v>1</v>
      </c>
      <c r="CZ163" t="s">
        <v>1225</v>
      </c>
      <c r="DA163" t="s">
        <v>1226</v>
      </c>
      <c r="DB163">
        <v>0</v>
      </c>
      <c r="DQ163">
        <v>0</v>
      </c>
      <c r="DT163">
        <v>0</v>
      </c>
      <c r="DZ163" t="str">
        <f>("")</f>
        <v/>
      </c>
      <c r="EF163">
        <v>0</v>
      </c>
      <c r="ER163">
        <v>0</v>
      </c>
      <c r="FD163">
        <v>1</v>
      </c>
      <c r="FE163" t="s">
        <v>1227</v>
      </c>
      <c r="FG163" t="str">
        <f t="shared" si="126"/>
        <v>State constitution, Statute</v>
      </c>
      <c r="FH163" t="s">
        <v>1227</v>
      </c>
      <c r="FJ163" t="str">
        <f t="shared" si="127"/>
        <v>Local governments</v>
      </c>
      <c r="FK163" t="s">
        <v>1227</v>
      </c>
      <c r="FM163">
        <v>1</v>
      </c>
      <c r="FN163" t="s">
        <v>1228</v>
      </c>
      <c r="FP163">
        <v>0</v>
      </c>
      <c r="GB163">
        <v>1</v>
      </c>
      <c r="GC163" t="s">
        <v>1229</v>
      </c>
      <c r="GE163" t="str">
        <f t="shared" si="120"/>
        <v>Statute</v>
      </c>
      <c r="GF163" t="s">
        <v>1229</v>
      </c>
      <c r="GH163">
        <v>1</v>
      </c>
      <c r="GI163" t="s">
        <v>1230</v>
      </c>
      <c r="GK163">
        <v>0</v>
      </c>
      <c r="GQ163">
        <v>0</v>
      </c>
      <c r="GT163">
        <v>0</v>
      </c>
      <c r="HF163">
        <v>0</v>
      </c>
      <c r="HI163">
        <v>0</v>
      </c>
      <c r="IG163">
        <v>0</v>
      </c>
    </row>
    <row r="164" spans="1:241">
      <c r="A164" t="s">
        <v>253</v>
      </c>
      <c r="B164" s="1">
        <v>43827</v>
      </c>
      <c r="C164" s="1">
        <v>43916</v>
      </c>
      <c r="D164" t="str">
        <f t="shared" si="123"/>
        <v>Firearms, Paid Leave, TEL: Property Tax Rate Limit, TEL: Property Tax Levy Limit</v>
      </c>
      <c r="E164" t="s">
        <v>1231</v>
      </c>
      <c r="G164">
        <v>0</v>
      </c>
      <c r="V164">
        <v>0</v>
      </c>
      <c r="Y164">
        <v>1</v>
      </c>
      <c r="Z164" t="s">
        <v>1223</v>
      </c>
      <c r="AB164" t="str">
        <f>("Possession, Purchase, Carrying, Transfer, Sale, Concealed carry, Ammunition, Ownership, Transportation, Manufacture")</f>
        <v>Possession, Purchase, Carrying, Transfer, Sale, Concealed carry, Ammunition, Ownership, Transportation, Manufacture</v>
      </c>
      <c r="AC164" t="s">
        <v>1224</v>
      </c>
      <c r="AE164">
        <v>0</v>
      </c>
      <c r="AK164">
        <v>1</v>
      </c>
      <c r="AL164" t="s">
        <v>1223</v>
      </c>
      <c r="AN164">
        <v>0</v>
      </c>
      <c r="AQ164" t="str">
        <f t="shared" si="124"/>
        <v>Civil liability</v>
      </c>
      <c r="AR164" t="s">
        <v>1223</v>
      </c>
      <c r="AT164" t="str">
        <f>("Anyone impacted")</f>
        <v>Anyone impacted</v>
      </c>
      <c r="AU164" t="s">
        <v>1223</v>
      </c>
      <c r="AW164">
        <v>1</v>
      </c>
      <c r="AX164" t="s">
        <v>1213</v>
      </c>
      <c r="AY164" t="s">
        <v>1214</v>
      </c>
      <c r="AZ164">
        <v>0</v>
      </c>
      <c r="BL164">
        <v>0</v>
      </c>
      <c r="BO164">
        <v>0</v>
      </c>
      <c r="CG164">
        <v>0</v>
      </c>
      <c r="CJ164">
        <v>1</v>
      </c>
      <c r="CK164" t="s">
        <v>1215</v>
      </c>
      <c r="CM164" t="str">
        <f t="shared" si="125"/>
        <v>Paid sick leave</v>
      </c>
      <c r="CN164" t="s">
        <v>1215</v>
      </c>
      <c r="CP164">
        <v>1</v>
      </c>
      <c r="CQ164" t="s">
        <v>1217</v>
      </c>
      <c r="CS164" t="str">
        <f t="shared" si="121"/>
        <v>Public employees</v>
      </c>
      <c r="CT164" t="s">
        <v>1217</v>
      </c>
      <c r="CV164" t="str">
        <f t="shared" si="122"/>
        <v>Paid sick leave</v>
      </c>
      <c r="CW164" t="s">
        <v>1217</v>
      </c>
      <c r="CY164">
        <v>1</v>
      </c>
      <c r="CZ164" t="s">
        <v>1225</v>
      </c>
      <c r="DA164" t="s">
        <v>1226</v>
      </c>
      <c r="DB164">
        <v>0</v>
      </c>
      <c r="DQ164">
        <v>0</v>
      </c>
      <c r="DT164">
        <v>0</v>
      </c>
      <c r="DZ164" t="str">
        <f>("")</f>
        <v/>
      </c>
      <c r="EF164">
        <v>0</v>
      </c>
      <c r="ER164">
        <v>0</v>
      </c>
      <c r="FD164">
        <v>1</v>
      </c>
      <c r="FE164" t="s">
        <v>1227</v>
      </c>
      <c r="FG164" t="str">
        <f t="shared" si="126"/>
        <v>State constitution, Statute</v>
      </c>
      <c r="FH164" t="s">
        <v>1227</v>
      </c>
      <c r="FJ164" t="str">
        <f t="shared" si="127"/>
        <v>Local governments</v>
      </c>
      <c r="FK164" t="s">
        <v>1227</v>
      </c>
      <c r="FM164">
        <v>1</v>
      </c>
      <c r="FN164" t="s">
        <v>1228</v>
      </c>
      <c r="FP164">
        <v>0</v>
      </c>
      <c r="GB164">
        <v>1</v>
      </c>
      <c r="GC164" t="s">
        <v>1229</v>
      </c>
      <c r="GE164" t="str">
        <f t="shared" si="120"/>
        <v>Statute</v>
      </c>
      <c r="GF164" t="s">
        <v>1229</v>
      </c>
      <c r="GH164">
        <v>1</v>
      </c>
      <c r="GI164" t="s">
        <v>1230</v>
      </c>
      <c r="GK164">
        <v>0</v>
      </c>
      <c r="GQ164">
        <v>0</v>
      </c>
      <c r="GT164">
        <v>0</v>
      </c>
      <c r="HF164">
        <v>0</v>
      </c>
      <c r="HI164">
        <v>0</v>
      </c>
      <c r="IG164">
        <v>0</v>
      </c>
    </row>
    <row r="165" spans="1:241">
      <c r="A165" t="s">
        <v>253</v>
      </c>
      <c r="B165" s="1">
        <v>43917</v>
      </c>
      <c r="C165" s="1">
        <v>44816</v>
      </c>
      <c r="D165" t="str">
        <f t="shared" si="123"/>
        <v>Firearms, Paid Leave, TEL: Property Tax Rate Limit, TEL: Property Tax Levy Limit</v>
      </c>
      <c r="E165" t="s">
        <v>1232</v>
      </c>
      <c r="G165">
        <v>0</v>
      </c>
      <c r="V165">
        <v>0</v>
      </c>
      <c r="Y165">
        <v>1</v>
      </c>
      <c r="Z165" t="s">
        <v>1223</v>
      </c>
      <c r="AB165" t="str">
        <f>("Possession, Purchase, Carrying, Transfer, Sale, Concealed carry, Ammunition, Ownership, Transportation, Manufacture")</f>
        <v>Possession, Purchase, Carrying, Transfer, Sale, Concealed carry, Ammunition, Ownership, Transportation, Manufacture</v>
      </c>
      <c r="AC165" t="s">
        <v>1224</v>
      </c>
      <c r="AE165">
        <v>0</v>
      </c>
      <c r="AK165">
        <v>1</v>
      </c>
      <c r="AL165" t="s">
        <v>1223</v>
      </c>
      <c r="AN165">
        <v>0</v>
      </c>
      <c r="AQ165" t="str">
        <f t="shared" si="124"/>
        <v>Civil liability</v>
      </c>
      <c r="AR165" t="s">
        <v>1223</v>
      </c>
      <c r="AT165" t="str">
        <f>("Anyone impacted")</f>
        <v>Anyone impacted</v>
      </c>
      <c r="AU165" t="s">
        <v>1223</v>
      </c>
      <c r="AW165">
        <v>1</v>
      </c>
      <c r="AX165" t="s">
        <v>1213</v>
      </c>
      <c r="AY165" t="s">
        <v>1214</v>
      </c>
      <c r="AZ165">
        <v>0</v>
      </c>
      <c r="BL165">
        <v>0</v>
      </c>
      <c r="BO165">
        <v>0</v>
      </c>
      <c r="CG165">
        <v>0</v>
      </c>
      <c r="CJ165">
        <v>1</v>
      </c>
      <c r="CK165" t="s">
        <v>1233</v>
      </c>
      <c r="CM165" t="str">
        <f t="shared" si="125"/>
        <v>Paid sick leave</v>
      </c>
      <c r="CN165" t="s">
        <v>1233</v>
      </c>
      <c r="CP165">
        <v>1</v>
      </c>
      <c r="CQ165" t="s">
        <v>1217</v>
      </c>
      <c r="CS165" t="str">
        <f t="shared" si="121"/>
        <v>Public employees</v>
      </c>
      <c r="CT165" t="s">
        <v>1217</v>
      </c>
      <c r="CV165" t="str">
        <f t="shared" si="122"/>
        <v>Paid sick leave</v>
      </c>
      <c r="CW165" t="s">
        <v>1217</v>
      </c>
      <c r="CY165">
        <v>1</v>
      </c>
      <c r="CZ165" t="s">
        <v>1225</v>
      </c>
      <c r="DA165" t="s">
        <v>1226</v>
      </c>
      <c r="DB165">
        <v>0</v>
      </c>
      <c r="DQ165">
        <v>0</v>
      </c>
      <c r="DT165">
        <v>0</v>
      </c>
      <c r="DZ165" t="str">
        <f>("")</f>
        <v/>
      </c>
      <c r="EF165">
        <v>0</v>
      </c>
      <c r="ER165">
        <v>0</v>
      </c>
      <c r="FD165">
        <v>1</v>
      </c>
      <c r="FE165" t="s">
        <v>1234</v>
      </c>
      <c r="FG165" t="str">
        <f t="shared" si="126"/>
        <v>State constitution, Statute</v>
      </c>
      <c r="FH165" t="s">
        <v>1234</v>
      </c>
      <c r="FJ165" t="str">
        <f t="shared" si="127"/>
        <v>Local governments</v>
      </c>
      <c r="FK165" t="s">
        <v>1234</v>
      </c>
      <c r="FM165">
        <v>1</v>
      </c>
      <c r="FN165" t="s">
        <v>1235</v>
      </c>
      <c r="FP165">
        <v>0</v>
      </c>
      <c r="GB165">
        <v>1</v>
      </c>
      <c r="GC165" t="s">
        <v>1236</v>
      </c>
      <c r="GE165" t="str">
        <f t="shared" si="120"/>
        <v>Statute</v>
      </c>
      <c r="GF165" t="s">
        <v>1236</v>
      </c>
      <c r="GH165">
        <v>0</v>
      </c>
      <c r="GK165">
        <v>0</v>
      </c>
      <c r="GQ165">
        <v>0</v>
      </c>
      <c r="GT165">
        <v>0</v>
      </c>
      <c r="HF165">
        <v>0</v>
      </c>
      <c r="HI165">
        <v>0</v>
      </c>
      <c r="IG165">
        <v>0</v>
      </c>
    </row>
    <row r="166" spans="1:241">
      <c r="A166" t="s">
        <v>253</v>
      </c>
      <c r="B166" s="1">
        <v>44817</v>
      </c>
      <c r="C166" s="1">
        <v>44826</v>
      </c>
      <c r="D166" t="str">
        <f t="shared" si="123"/>
        <v>Firearms, Paid Leave, TEL: Property Tax Rate Limit, TEL: Property Tax Levy Limit</v>
      </c>
      <c r="E166" t="s">
        <v>1237</v>
      </c>
      <c r="G166">
        <v>0</v>
      </c>
      <c r="V166">
        <v>0</v>
      </c>
      <c r="Y166">
        <v>1</v>
      </c>
      <c r="Z166" t="s">
        <v>1223</v>
      </c>
      <c r="AB166" t="str">
        <f>("Possession, Purchase, Carrying, Transfer, Sale, Concealed carry, Ammunition, Ownership, Transportation, Manufacture")</f>
        <v>Possession, Purchase, Carrying, Transfer, Sale, Concealed carry, Ammunition, Ownership, Transportation, Manufacture</v>
      </c>
      <c r="AC166" t="s">
        <v>1238</v>
      </c>
      <c r="AE166">
        <v>0</v>
      </c>
      <c r="AK166">
        <v>1</v>
      </c>
      <c r="AL166" t="s">
        <v>1223</v>
      </c>
      <c r="AN166">
        <v>0</v>
      </c>
      <c r="AQ166" t="str">
        <f t="shared" si="124"/>
        <v>Civil liability</v>
      </c>
      <c r="AR166" t="s">
        <v>1223</v>
      </c>
      <c r="AT166" t="str">
        <f>("Anyone impacted")</f>
        <v>Anyone impacted</v>
      </c>
      <c r="AU166" t="s">
        <v>1223</v>
      </c>
      <c r="AW166">
        <v>1</v>
      </c>
      <c r="AX166" t="s">
        <v>1213</v>
      </c>
      <c r="AY166" t="s">
        <v>1214</v>
      </c>
      <c r="AZ166">
        <v>0</v>
      </c>
      <c r="BL166">
        <v>0</v>
      </c>
      <c r="BO166">
        <v>0</v>
      </c>
      <c r="CG166">
        <v>0</v>
      </c>
      <c r="CJ166">
        <v>1</v>
      </c>
      <c r="CK166" t="s">
        <v>1233</v>
      </c>
      <c r="CM166" t="str">
        <f t="shared" si="125"/>
        <v>Paid sick leave</v>
      </c>
      <c r="CN166" t="s">
        <v>1233</v>
      </c>
      <c r="CP166">
        <v>1</v>
      </c>
      <c r="CQ166" t="s">
        <v>1217</v>
      </c>
      <c r="CS166" t="str">
        <f t="shared" si="121"/>
        <v>Public employees</v>
      </c>
      <c r="CT166" t="s">
        <v>1217</v>
      </c>
      <c r="CV166" t="str">
        <f t="shared" si="122"/>
        <v>Paid sick leave</v>
      </c>
      <c r="CW166" t="s">
        <v>1217</v>
      </c>
      <c r="CY166">
        <v>1</v>
      </c>
      <c r="CZ166" t="s">
        <v>1225</v>
      </c>
      <c r="DA166" t="s">
        <v>1226</v>
      </c>
      <c r="DB166">
        <v>0</v>
      </c>
      <c r="DQ166">
        <v>0</v>
      </c>
      <c r="DT166">
        <v>0</v>
      </c>
      <c r="DZ166" t="str">
        <f>("")</f>
        <v/>
      </c>
      <c r="EF166">
        <v>0</v>
      </c>
      <c r="ER166">
        <v>0</v>
      </c>
      <c r="FD166">
        <v>1</v>
      </c>
      <c r="FE166" t="s">
        <v>1234</v>
      </c>
      <c r="FG166" t="str">
        <f t="shared" si="126"/>
        <v>State constitution, Statute</v>
      </c>
      <c r="FH166" t="s">
        <v>1234</v>
      </c>
      <c r="FJ166" t="str">
        <f t="shared" si="127"/>
        <v>Local governments</v>
      </c>
      <c r="FK166" t="s">
        <v>1234</v>
      </c>
      <c r="FM166">
        <v>1</v>
      </c>
      <c r="FN166" t="s">
        <v>1235</v>
      </c>
      <c r="FP166">
        <v>0</v>
      </c>
      <c r="GB166">
        <v>1</v>
      </c>
      <c r="GC166" t="s">
        <v>1236</v>
      </c>
      <c r="GE166" t="str">
        <f t="shared" si="120"/>
        <v>Statute</v>
      </c>
      <c r="GF166" t="s">
        <v>1236</v>
      </c>
      <c r="GH166">
        <v>0</v>
      </c>
      <c r="GK166">
        <v>0</v>
      </c>
      <c r="GQ166">
        <v>0</v>
      </c>
      <c r="GT166">
        <v>0</v>
      </c>
      <c r="HF166">
        <v>0</v>
      </c>
      <c r="HI166">
        <v>0</v>
      </c>
      <c r="IG166">
        <v>0</v>
      </c>
    </row>
    <row r="167" spans="1:241">
      <c r="A167" t="s">
        <v>253</v>
      </c>
      <c r="B167" s="1">
        <v>44827</v>
      </c>
      <c r="C167" s="1">
        <v>44866</v>
      </c>
      <c r="D167" t="str">
        <f t="shared" si="123"/>
        <v>Firearms, Paid Leave, TEL: Property Tax Rate Limit, TEL: Property Tax Levy Limit</v>
      </c>
      <c r="E167" t="s">
        <v>1237</v>
      </c>
      <c r="G167">
        <v>0</v>
      </c>
      <c r="V167">
        <v>0</v>
      </c>
      <c r="Y167">
        <v>1</v>
      </c>
      <c r="Z167" t="s">
        <v>1223</v>
      </c>
      <c r="AB167" t="str">
        <f>("Possession, Purchase, Carrying, Transfer, Sale, Concealed carry, Ammunition, Ownership, Transportation, Manufacture")</f>
        <v>Possession, Purchase, Carrying, Transfer, Sale, Concealed carry, Ammunition, Ownership, Transportation, Manufacture</v>
      </c>
      <c r="AC167" t="s">
        <v>1238</v>
      </c>
      <c r="AE167">
        <v>0</v>
      </c>
      <c r="AK167">
        <v>1</v>
      </c>
      <c r="AL167" t="s">
        <v>1223</v>
      </c>
      <c r="AN167">
        <v>0</v>
      </c>
      <c r="AQ167" t="str">
        <f t="shared" si="124"/>
        <v>Civil liability</v>
      </c>
      <c r="AR167" t="s">
        <v>1223</v>
      </c>
      <c r="AT167" t="str">
        <f>("Anyone impacted")</f>
        <v>Anyone impacted</v>
      </c>
      <c r="AU167" t="s">
        <v>1223</v>
      </c>
      <c r="AW167">
        <v>1</v>
      </c>
      <c r="AX167" t="s">
        <v>1213</v>
      </c>
      <c r="AY167" t="s">
        <v>1214</v>
      </c>
      <c r="AZ167">
        <v>0</v>
      </c>
      <c r="BL167">
        <v>0</v>
      </c>
      <c r="BO167">
        <v>0</v>
      </c>
      <c r="CG167">
        <v>0</v>
      </c>
      <c r="CJ167">
        <v>1</v>
      </c>
      <c r="CK167" t="s">
        <v>1233</v>
      </c>
      <c r="CM167" t="str">
        <f t="shared" si="125"/>
        <v>Paid sick leave</v>
      </c>
      <c r="CN167" t="s">
        <v>1233</v>
      </c>
      <c r="CP167">
        <v>1</v>
      </c>
      <c r="CQ167" t="s">
        <v>1217</v>
      </c>
      <c r="CS167" t="str">
        <f t="shared" si="121"/>
        <v>Public employees</v>
      </c>
      <c r="CT167" t="s">
        <v>1217</v>
      </c>
      <c r="CV167" t="str">
        <f t="shared" si="122"/>
        <v>Paid sick leave</v>
      </c>
      <c r="CW167" t="s">
        <v>1217</v>
      </c>
      <c r="CY167">
        <v>1</v>
      </c>
      <c r="CZ167" t="s">
        <v>1225</v>
      </c>
      <c r="DA167" t="s">
        <v>1226</v>
      </c>
      <c r="DB167">
        <v>1</v>
      </c>
      <c r="DC167" t="s">
        <v>1239</v>
      </c>
      <c r="DE167" t="str">
        <f t="shared" ref="DE167:DE176" si="128">("Statute")</f>
        <v>Statute</v>
      </c>
      <c r="DF167" t="s">
        <v>1239</v>
      </c>
      <c r="DH167">
        <v>0</v>
      </c>
      <c r="DN167">
        <v>0</v>
      </c>
      <c r="DQ167">
        <v>0</v>
      </c>
      <c r="DT167">
        <v>0</v>
      </c>
      <c r="DZ167" t="str">
        <f>("")</f>
        <v/>
      </c>
      <c r="EF167">
        <v>0</v>
      </c>
      <c r="ER167">
        <v>0</v>
      </c>
      <c r="FD167">
        <v>1</v>
      </c>
      <c r="FE167" t="s">
        <v>1234</v>
      </c>
      <c r="FG167" t="str">
        <f t="shared" si="126"/>
        <v>State constitution, Statute</v>
      </c>
      <c r="FH167" t="s">
        <v>1234</v>
      </c>
      <c r="FJ167" t="str">
        <f t="shared" si="127"/>
        <v>Local governments</v>
      </c>
      <c r="FK167" t="s">
        <v>1234</v>
      </c>
      <c r="FM167">
        <v>1</v>
      </c>
      <c r="FN167" t="s">
        <v>1235</v>
      </c>
      <c r="FP167">
        <v>0</v>
      </c>
      <c r="GB167">
        <v>1</v>
      </c>
      <c r="GC167" t="s">
        <v>1236</v>
      </c>
      <c r="GE167" t="str">
        <f t="shared" si="120"/>
        <v>Statute</v>
      </c>
      <c r="GF167" t="s">
        <v>1236</v>
      </c>
      <c r="GH167">
        <v>0</v>
      </c>
      <c r="GK167">
        <v>0</v>
      </c>
      <c r="GQ167">
        <v>0</v>
      </c>
      <c r="GT167">
        <v>0</v>
      </c>
      <c r="HF167">
        <v>0</v>
      </c>
      <c r="HI167">
        <v>0</v>
      </c>
      <c r="IG167">
        <v>0</v>
      </c>
    </row>
    <row r="168" spans="1:241">
      <c r="A168" t="s">
        <v>254</v>
      </c>
      <c r="B168" s="1">
        <v>43678</v>
      </c>
      <c r="C168" s="1">
        <v>43769</v>
      </c>
      <c r="D168" t="str">
        <f>("Firearms, Paid Leave, Rent Control, TEL: Property Tax Rate Limit, TEL: Property Tax Assessment Limit")</f>
        <v>Firearms, Paid Leave, Rent Control, TEL: Property Tax Rate Limit, TEL: Property Tax Assessment Limit</v>
      </c>
      <c r="E168" t="s">
        <v>1240</v>
      </c>
      <c r="G168">
        <v>0</v>
      </c>
      <c r="V168">
        <v>0</v>
      </c>
      <c r="Y168">
        <v>1</v>
      </c>
      <c r="Z168" t="s">
        <v>1241</v>
      </c>
      <c r="AB168" t="str">
        <f t="shared" ref="AB168:AB173" si="129">("Possession, Purchase, Carrying, Transfer, Registration requirements, Sale, Licensing, Ammunition, Ownership, Transportation, The state preempts all firearm regulation")</f>
        <v>Possession, Purchase, Carrying, Transfer, Registration requirements, Sale, Licensing, Ammunition, Ownership, Transportation, The state preempts all firearm regulation</v>
      </c>
      <c r="AC168" t="s">
        <v>1241</v>
      </c>
      <c r="AE168">
        <v>1</v>
      </c>
      <c r="AF168" t="s">
        <v>1242</v>
      </c>
      <c r="AH168" t="str">
        <f>("Handguns")</f>
        <v>Handguns</v>
      </c>
      <c r="AI168" t="s">
        <v>1242</v>
      </c>
      <c r="AK168">
        <v>1</v>
      </c>
      <c r="AL168" t="s">
        <v>1242</v>
      </c>
      <c r="AN168">
        <v>1</v>
      </c>
      <c r="AO168" t="s">
        <v>1242</v>
      </c>
      <c r="AP168" t="s">
        <v>1243</v>
      </c>
      <c r="AQ168" t="str">
        <f t="shared" si="124"/>
        <v>Civil liability</v>
      </c>
      <c r="AR168" t="s">
        <v>1242</v>
      </c>
      <c r="AT168" t="str">
        <f>("Private citizens")</f>
        <v>Private citizens</v>
      </c>
      <c r="AU168" t="s">
        <v>1242</v>
      </c>
      <c r="AW168">
        <v>0</v>
      </c>
      <c r="AZ168">
        <v>0</v>
      </c>
      <c r="BL168">
        <v>0</v>
      </c>
      <c r="BO168">
        <v>0</v>
      </c>
      <c r="CG168">
        <v>0</v>
      </c>
      <c r="CJ168">
        <v>1</v>
      </c>
      <c r="CK168" t="s">
        <v>1244</v>
      </c>
      <c r="CL168" t="s">
        <v>1245</v>
      </c>
      <c r="CM168" t="str">
        <f t="shared" ref="CM168:CM176" si="130">("Paid sick leave, Family medical leave")</f>
        <v>Paid sick leave, Family medical leave</v>
      </c>
      <c r="CN168" t="s">
        <v>1244</v>
      </c>
      <c r="CP168">
        <v>0</v>
      </c>
      <c r="CY168">
        <v>0</v>
      </c>
      <c r="DB168">
        <v>1</v>
      </c>
      <c r="DC168" t="s">
        <v>1246</v>
      </c>
      <c r="DE168" t="str">
        <f t="shared" si="128"/>
        <v>Statute</v>
      </c>
      <c r="DF168" t="s">
        <v>1246</v>
      </c>
      <c r="DH168">
        <v>1</v>
      </c>
      <c r="DI168" t="s">
        <v>1246</v>
      </c>
      <c r="DK168" t="str">
        <f t="shared" ref="DK168:DK173" si="131">("Voluntary agreement with local government")</f>
        <v>Voluntary agreement with local government</v>
      </c>
      <c r="DL168" t="s">
        <v>1246</v>
      </c>
      <c r="DN168">
        <v>0</v>
      </c>
      <c r="DQ168">
        <v>0</v>
      </c>
      <c r="DT168">
        <v>0</v>
      </c>
      <c r="EF168">
        <v>0</v>
      </c>
      <c r="ER168">
        <v>0</v>
      </c>
      <c r="FD168">
        <v>1</v>
      </c>
      <c r="FE168" t="s">
        <v>1247</v>
      </c>
      <c r="FG168" t="str">
        <f t="shared" ref="FG168:FG173" si="132">("State constitution")</f>
        <v>State constitution</v>
      </c>
      <c r="FH168" t="s">
        <v>1248</v>
      </c>
      <c r="FJ168" t="str">
        <f t="shared" ref="FJ168:FJ173" si="133">("School districts")</f>
        <v>School districts</v>
      </c>
      <c r="FK168" t="s">
        <v>1248</v>
      </c>
      <c r="FM168">
        <v>1</v>
      </c>
      <c r="FN168" t="s">
        <v>1247</v>
      </c>
      <c r="FP168">
        <v>1</v>
      </c>
      <c r="FQ168" t="s">
        <v>1249</v>
      </c>
      <c r="FS168" t="str">
        <f t="shared" ref="FS168:FS176" si="134">("State constitution, Statute")</f>
        <v>State constitution, Statute</v>
      </c>
      <c r="FT168" t="s">
        <v>1249</v>
      </c>
      <c r="FV168" t="str">
        <f t="shared" ref="FV168:FV176" si="135">("Types of properties not specified")</f>
        <v>Types of properties not specified</v>
      </c>
      <c r="FY168">
        <v>1</v>
      </c>
      <c r="FZ168" t="s">
        <v>1250</v>
      </c>
      <c r="GB168">
        <v>0</v>
      </c>
      <c r="GK168">
        <v>0</v>
      </c>
      <c r="GQ168">
        <v>0</v>
      </c>
      <c r="GT168">
        <v>0</v>
      </c>
      <c r="HF168">
        <v>0</v>
      </c>
      <c r="HI168">
        <v>0</v>
      </c>
      <c r="IG168">
        <v>0</v>
      </c>
    </row>
    <row r="169" spans="1:241">
      <c r="A169" t="s">
        <v>254</v>
      </c>
      <c r="B169" s="1">
        <v>43770</v>
      </c>
      <c r="C169" s="1">
        <v>44377</v>
      </c>
      <c r="D169" t="str">
        <f>("Firearms, Paid Leave, Rent Control, TEL: Property Tax Rate Limit, TEL: Property Tax Assessment Limit")</f>
        <v>Firearms, Paid Leave, Rent Control, TEL: Property Tax Rate Limit, TEL: Property Tax Assessment Limit</v>
      </c>
      <c r="E169" t="s">
        <v>1240</v>
      </c>
      <c r="G169">
        <v>0</v>
      </c>
      <c r="V169">
        <v>0</v>
      </c>
      <c r="Y169">
        <v>1</v>
      </c>
      <c r="Z169" t="s">
        <v>1241</v>
      </c>
      <c r="AB169" t="str">
        <f t="shared" si="129"/>
        <v>Possession, Purchase, Carrying, Transfer, Registration requirements, Sale, Licensing, Ammunition, Ownership, Transportation, The state preempts all firearm regulation</v>
      </c>
      <c r="AC169" t="s">
        <v>1241</v>
      </c>
      <c r="AE169">
        <v>1</v>
      </c>
      <c r="AF169" t="s">
        <v>1242</v>
      </c>
      <c r="AH169" t="str">
        <f>("Handguns")</f>
        <v>Handguns</v>
      </c>
      <c r="AI169" t="s">
        <v>1242</v>
      </c>
      <c r="AK169">
        <v>1</v>
      </c>
      <c r="AL169" t="s">
        <v>1242</v>
      </c>
      <c r="AN169">
        <v>1</v>
      </c>
      <c r="AO169" t="s">
        <v>1242</v>
      </c>
      <c r="AP169" t="s">
        <v>1243</v>
      </c>
      <c r="AQ169" t="str">
        <f t="shared" si="124"/>
        <v>Civil liability</v>
      </c>
      <c r="AR169" t="s">
        <v>1242</v>
      </c>
      <c r="AT169" t="str">
        <f>("Private citizens")</f>
        <v>Private citizens</v>
      </c>
      <c r="AU169" t="s">
        <v>1242</v>
      </c>
      <c r="AW169">
        <v>0</v>
      </c>
      <c r="AZ169">
        <v>0</v>
      </c>
      <c r="BL169">
        <v>0</v>
      </c>
      <c r="BO169">
        <v>0</v>
      </c>
      <c r="CG169">
        <v>0</v>
      </c>
      <c r="CJ169">
        <v>1</v>
      </c>
      <c r="CK169" t="s">
        <v>1244</v>
      </c>
      <c r="CL169" t="s">
        <v>1245</v>
      </c>
      <c r="CM169" t="str">
        <f t="shared" si="130"/>
        <v>Paid sick leave, Family medical leave</v>
      </c>
      <c r="CN169" t="s">
        <v>1244</v>
      </c>
      <c r="CP169">
        <v>0</v>
      </c>
      <c r="CY169">
        <v>0</v>
      </c>
      <c r="DB169">
        <v>1</v>
      </c>
      <c r="DC169" t="s">
        <v>1246</v>
      </c>
      <c r="DE169" t="str">
        <f t="shared" si="128"/>
        <v>Statute</v>
      </c>
      <c r="DF169" t="s">
        <v>1246</v>
      </c>
      <c r="DH169">
        <v>1</v>
      </c>
      <c r="DI169" t="s">
        <v>1246</v>
      </c>
      <c r="DK169" t="str">
        <f t="shared" si="131"/>
        <v>Voluntary agreement with local government</v>
      </c>
      <c r="DL169" t="s">
        <v>1246</v>
      </c>
      <c r="DN169">
        <v>0</v>
      </c>
      <c r="DQ169">
        <v>0</v>
      </c>
      <c r="DT169">
        <v>0</v>
      </c>
      <c r="EF169">
        <v>0</v>
      </c>
      <c r="ER169">
        <v>0</v>
      </c>
      <c r="FD169">
        <v>1</v>
      </c>
      <c r="FE169" t="s">
        <v>1247</v>
      </c>
      <c r="FG169" t="str">
        <f t="shared" si="132"/>
        <v>State constitution</v>
      </c>
      <c r="FH169" t="s">
        <v>1248</v>
      </c>
      <c r="FJ169" t="str">
        <f t="shared" si="133"/>
        <v>School districts</v>
      </c>
      <c r="FK169" t="s">
        <v>1248</v>
      </c>
      <c r="FM169">
        <v>1</v>
      </c>
      <c r="FN169" t="s">
        <v>1247</v>
      </c>
      <c r="FP169">
        <v>1</v>
      </c>
      <c r="FQ169" t="s">
        <v>1249</v>
      </c>
      <c r="FS169" t="str">
        <f t="shared" si="134"/>
        <v>State constitution, Statute</v>
      </c>
      <c r="FT169" t="s">
        <v>1249</v>
      </c>
      <c r="FV169" t="str">
        <f t="shared" si="135"/>
        <v>Types of properties not specified</v>
      </c>
      <c r="FY169">
        <v>1</v>
      </c>
      <c r="FZ169" t="s">
        <v>1250</v>
      </c>
      <c r="GB169">
        <v>0</v>
      </c>
      <c r="GK169">
        <v>0</v>
      </c>
      <c r="GQ169">
        <v>0</v>
      </c>
      <c r="GT169">
        <v>0</v>
      </c>
      <c r="HF169">
        <v>0</v>
      </c>
      <c r="HI169">
        <v>0</v>
      </c>
      <c r="IG169">
        <v>0</v>
      </c>
    </row>
    <row r="170" spans="1:241">
      <c r="A170" t="s">
        <v>254</v>
      </c>
      <c r="B170" s="1">
        <v>44378</v>
      </c>
      <c r="C170" s="1">
        <v>44500</v>
      </c>
      <c r="D170" t="str">
        <f>("Firearms, Paid Leave, Rent Control, TEL: Property Tax Rate Limit, TEL: Property Tax Assessment Limit, Race and Racism in School Curriculum")</f>
        <v>Firearms, Paid Leave, Rent Control, TEL: Property Tax Rate Limit, TEL: Property Tax Assessment Limit, Race and Racism in School Curriculum</v>
      </c>
      <c r="E170" t="s">
        <v>1251</v>
      </c>
      <c r="G170">
        <v>0</v>
      </c>
      <c r="V170">
        <v>0</v>
      </c>
      <c r="Y170">
        <v>1</v>
      </c>
      <c r="Z170" t="s">
        <v>1241</v>
      </c>
      <c r="AB170" t="str">
        <f t="shared" si="129"/>
        <v>Possession, Purchase, Carrying, Transfer, Registration requirements, Sale, Licensing, Ammunition, Ownership, Transportation, The state preempts all firearm regulation</v>
      </c>
      <c r="AC170" t="s">
        <v>1241</v>
      </c>
      <c r="AE170">
        <v>0</v>
      </c>
      <c r="AH170" t="str">
        <f>("")</f>
        <v/>
      </c>
      <c r="AK170">
        <v>1</v>
      </c>
      <c r="AL170" t="s">
        <v>1242</v>
      </c>
      <c r="AN170">
        <v>1</v>
      </c>
      <c r="AO170" t="s">
        <v>1242</v>
      </c>
      <c r="AP170" t="s">
        <v>1243</v>
      </c>
      <c r="AQ170" t="str">
        <f t="shared" si="124"/>
        <v>Civil liability</v>
      </c>
      <c r="AR170" t="s">
        <v>1242</v>
      </c>
      <c r="AT170" t="str">
        <f>("Anyone impacted")</f>
        <v>Anyone impacted</v>
      </c>
      <c r="AU170" t="s">
        <v>1242</v>
      </c>
      <c r="AW170">
        <v>0</v>
      </c>
      <c r="AZ170">
        <v>0</v>
      </c>
      <c r="BL170">
        <v>0</v>
      </c>
      <c r="BO170">
        <v>0</v>
      </c>
      <c r="CG170">
        <v>0</v>
      </c>
      <c r="CJ170">
        <v>1</v>
      </c>
      <c r="CK170" t="s">
        <v>1244</v>
      </c>
      <c r="CL170" t="s">
        <v>1245</v>
      </c>
      <c r="CM170" t="str">
        <f t="shared" si="130"/>
        <v>Paid sick leave, Family medical leave</v>
      </c>
      <c r="CN170" t="s">
        <v>1244</v>
      </c>
      <c r="CP170">
        <v>0</v>
      </c>
      <c r="CY170">
        <v>0</v>
      </c>
      <c r="DB170">
        <v>1</v>
      </c>
      <c r="DC170" t="s">
        <v>1246</v>
      </c>
      <c r="DE170" t="str">
        <f t="shared" si="128"/>
        <v>Statute</v>
      </c>
      <c r="DF170" t="s">
        <v>1246</v>
      </c>
      <c r="DH170">
        <v>1</v>
      </c>
      <c r="DI170" t="s">
        <v>1246</v>
      </c>
      <c r="DK170" t="str">
        <f t="shared" si="131"/>
        <v>Voluntary agreement with local government</v>
      </c>
      <c r="DL170" t="s">
        <v>1246</v>
      </c>
      <c r="DN170">
        <v>0</v>
      </c>
      <c r="DQ170">
        <v>0</v>
      </c>
      <c r="DT170">
        <v>0</v>
      </c>
      <c r="EF170">
        <v>0</v>
      </c>
      <c r="ER170">
        <v>0</v>
      </c>
      <c r="FD170">
        <v>1</v>
      </c>
      <c r="FE170" t="s">
        <v>1247</v>
      </c>
      <c r="FG170" t="str">
        <f t="shared" si="132"/>
        <v>State constitution</v>
      </c>
      <c r="FH170" t="s">
        <v>1248</v>
      </c>
      <c r="FJ170" t="str">
        <f t="shared" si="133"/>
        <v>School districts</v>
      </c>
      <c r="FK170" t="s">
        <v>1248</v>
      </c>
      <c r="FM170">
        <v>1</v>
      </c>
      <c r="FN170" t="s">
        <v>1247</v>
      </c>
      <c r="FP170">
        <v>1</v>
      </c>
      <c r="FQ170" t="s">
        <v>1249</v>
      </c>
      <c r="FS170" t="str">
        <f t="shared" si="134"/>
        <v>State constitution, Statute</v>
      </c>
      <c r="FT170" t="s">
        <v>1249</v>
      </c>
      <c r="FV170" t="str">
        <f t="shared" si="135"/>
        <v>Types of properties not specified</v>
      </c>
      <c r="FY170">
        <v>1</v>
      </c>
      <c r="FZ170" t="s">
        <v>1250</v>
      </c>
      <c r="GB170">
        <v>0</v>
      </c>
      <c r="GK170">
        <v>0</v>
      </c>
      <c r="GQ170">
        <v>0</v>
      </c>
      <c r="GT170">
        <v>0</v>
      </c>
      <c r="HF170">
        <v>0</v>
      </c>
      <c r="HI170">
        <v>1</v>
      </c>
      <c r="HJ170" t="s">
        <v>1252</v>
      </c>
      <c r="HL170">
        <v>1</v>
      </c>
      <c r="HM170" t="s">
        <v>1252</v>
      </c>
      <c r="HO170" t="s">
        <v>700</v>
      </c>
      <c r="HP170" t="s">
        <v>1252</v>
      </c>
      <c r="HR170">
        <v>0</v>
      </c>
      <c r="IA170" t="str">
        <f>("Public schools, Charter schools")</f>
        <v>Public schools, Charter schools</v>
      </c>
      <c r="ID170" t="str">
        <f>("School district")</f>
        <v>School district</v>
      </c>
      <c r="IG170">
        <v>0</v>
      </c>
    </row>
    <row r="171" spans="1:241">
      <c r="A171" t="s">
        <v>254</v>
      </c>
      <c r="B171" s="1">
        <v>44501</v>
      </c>
      <c r="C171" s="1">
        <v>44649</v>
      </c>
      <c r="D171" t="str">
        <f>("Firearms, Paid Leave, Rent Control, TEL: Property Tax Rate Limit, TEL: Property Tax Assessment Limit, Race and Racism in School Curriculum")</f>
        <v>Firearms, Paid Leave, Rent Control, TEL: Property Tax Rate Limit, TEL: Property Tax Assessment Limit, Race and Racism in School Curriculum</v>
      </c>
      <c r="E171" t="s">
        <v>1253</v>
      </c>
      <c r="G171">
        <v>0</v>
      </c>
      <c r="V171">
        <v>0</v>
      </c>
      <c r="Y171">
        <v>1</v>
      </c>
      <c r="Z171" t="s">
        <v>1242</v>
      </c>
      <c r="AB171" t="str">
        <f t="shared" si="129"/>
        <v>Possession, Purchase, Carrying, Transfer, Registration requirements, Sale, Licensing, Ammunition, Ownership, Transportation, The state preempts all firearm regulation</v>
      </c>
      <c r="AC171" t="s">
        <v>1241</v>
      </c>
      <c r="AE171">
        <v>0</v>
      </c>
      <c r="AH171" t="str">
        <f>("")</f>
        <v/>
      </c>
      <c r="AK171">
        <v>1</v>
      </c>
      <c r="AL171" t="s">
        <v>1242</v>
      </c>
      <c r="AN171">
        <v>1</v>
      </c>
      <c r="AO171" t="s">
        <v>1242</v>
      </c>
      <c r="AP171" t="s">
        <v>1243</v>
      </c>
      <c r="AQ171" t="str">
        <f t="shared" si="124"/>
        <v>Civil liability</v>
      </c>
      <c r="AR171" t="s">
        <v>1242</v>
      </c>
      <c r="AT171" t="str">
        <f>("Anyone impacted")</f>
        <v>Anyone impacted</v>
      </c>
      <c r="AU171" t="s">
        <v>1242</v>
      </c>
      <c r="AW171">
        <v>0</v>
      </c>
      <c r="AZ171">
        <v>0</v>
      </c>
      <c r="BL171">
        <v>0</v>
      </c>
      <c r="BO171">
        <v>0</v>
      </c>
      <c r="CG171">
        <v>0</v>
      </c>
      <c r="CJ171">
        <v>1</v>
      </c>
      <c r="CK171" t="s">
        <v>1244</v>
      </c>
      <c r="CL171" t="s">
        <v>1245</v>
      </c>
      <c r="CM171" t="str">
        <f t="shared" si="130"/>
        <v>Paid sick leave, Family medical leave</v>
      </c>
      <c r="CN171" t="s">
        <v>1244</v>
      </c>
      <c r="CP171">
        <v>0</v>
      </c>
      <c r="CY171">
        <v>0</v>
      </c>
      <c r="DB171">
        <v>1</v>
      </c>
      <c r="DC171" t="s">
        <v>1246</v>
      </c>
      <c r="DE171" t="str">
        <f t="shared" si="128"/>
        <v>Statute</v>
      </c>
      <c r="DF171" t="s">
        <v>1246</v>
      </c>
      <c r="DH171">
        <v>1</v>
      </c>
      <c r="DI171" t="s">
        <v>1246</v>
      </c>
      <c r="DK171" t="str">
        <f t="shared" si="131"/>
        <v>Voluntary agreement with local government</v>
      </c>
      <c r="DL171" t="s">
        <v>1246</v>
      </c>
      <c r="DN171">
        <v>0</v>
      </c>
      <c r="DQ171">
        <v>0</v>
      </c>
      <c r="DT171">
        <v>0</v>
      </c>
      <c r="EF171">
        <v>0</v>
      </c>
      <c r="ER171">
        <v>0</v>
      </c>
      <c r="FD171">
        <v>1</v>
      </c>
      <c r="FE171" t="s">
        <v>1247</v>
      </c>
      <c r="FG171" t="str">
        <f t="shared" si="132"/>
        <v>State constitution</v>
      </c>
      <c r="FH171" t="s">
        <v>1248</v>
      </c>
      <c r="FJ171" t="str">
        <f t="shared" si="133"/>
        <v>School districts</v>
      </c>
      <c r="FK171" t="s">
        <v>1248</v>
      </c>
      <c r="FM171">
        <v>1</v>
      </c>
      <c r="FN171" t="s">
        <v>1247</v>
      </c>
      <c r="FP171">
        <v>1</v>
      </c>
      <c r="FQ171" t="s">
        <v>1249</v>
      </c>
      <c r="FS171" t="str">
        <f t="shared" si="134"/>
        <v>State constitution, Statute</v>
      </c>
      <c r="FT171" t="s">
        <v>1249</v>
      </c>
      <c r="FV171" t="str">
        <f t="shared" si="135"/>
        <v>Types of properties not specified</v>
      </c>
      <c r="FY171">
        <v>1</v>
      </c>
      <c r="FZ171" t="s">
        <v>1250</v>
      </c>
      <c r="GB171">
        <v>0</v>
      </c>
      <c r="GK171">
        <v>0</v>
      </c>
      <c r="GQ171">
        <v>0</v>
      </c>
      <c r="GT171">
        <v>0</v>
      </c>
      <c r="HF171">
        <v>0</v>
      </c>
      <c r="HI171">
        <v>1</v>
      </c>
      <c r="HJ171" t="s">
        <v>1254</v>
      </c>
      <c r="HL171">
        <v>1</v>
      </c>
      <c r="HM171" t="s">
        <v>1254</v>
      </c>
      <c r="HO171" t="s">
        <v>700</v>
      </c>
      <c r="HP171" t="s">
        <v>1254</v>
      </c>
      <c r="HR171">
        <v>0</v>
      </c>
      <c r="IA171" t="str">
        <f>("Public schools, Charter schools")</f>
        <v>Public schools, Charter schools</v>
      </c>
      <c r="IB171" t="s">
        <v>1254</v>
      </c>
      <c r="ID171" t="str">
        <f>("School district")</f>
        <v>School district</v>
      </c>
      <c r="IG171">
        <v>0</v>
      </c>
    </row>
    <row r="172" spans="1:241">
      <c r="A172" t="s">
        <v>254</v>
      </c>
      <c r="B172" s="1">
        <v>44650</v>
      </c>
      <c r="C172" s="1">
        <v>44705</v>
      </c>
      <c r="D172" t="str">
        <f>("Firearms, Paid Leave, Rent Control, TEL: Property Tax Rate Limit, TEL: Property Tax Assessment Limit, Transgender Rights, Race and Racism in School Curriculum")</f>
        <v>Firearms, Paid Leave, Rent Control, TEL: Property Tax Rate Limit, TEL: Property Tax Assessment Limit, Transgender Rights, Race and Racism in School Curriculum</v>
      </c>
      <c r="E172" t="s">
        <v>1255</v>
      </c>
      <c r="G172">
        <v>0</v>
      </c>
      <c r="V172">
        <v>0</v>
      </c>
      <c r="Y172">
        <v>1</v>
      </c>
      <c r="Z172" t="s">
        <v>1242</v>
      </c>
      <c r="AB172" t="str">
        <f t="shared" si="129"/>
        <v>Possession, Purchase, Carrying, Transfer, Registration requirements, Sale, Licensing, Ammunition, Ownership, Transportation, The state preempts all firearm regulation</v>
      </c>
      <c r="AC172" t="s">
        <v>1241</v>
      </c>
      <c r="AE172">
        <v>0</v>
      </c>
      <c r="AH172" t="str">
        <f>("")</f>
        <v/>
      </c>
      <c r="AK172">
        <v>1</v>
      </c>
      <c r="AL172" t="s">
        <v>1242</v>
      </c>
      <c r="AN172">
        <v>1</v>
      </c>
      <c r="AO172" t="s">
        <v>1242</v>
      </c>
      <c r="AP172" t="s">
        <v>1243</v>
      </c>
      <c r="AQ172" t="str">
        <f t="shared" si="124"/>
        <v>Civil liability</v>
      </c>
      <c r="AR172" t="s">
        <v>1242</v>
      </c>
      <c r="AT172" t="str">
        <f>("Anyone impacted")</f>
        <v>Anyone impacted</v>
      </c>
      <c r="AU172" t="s">
        <v>1242</v>
      </c>
      <c r="AW172">
        <v>0</v>
      </c>
      <c r="AZ172">
        <v>0</v>
      </c>
      <c r="BL172">
        <v>0</v>
      </c>
      <c r="BO172">
        <v>0</v>
      </c>
      <c r="CG172">
        <v>0</v>
      </c>
      <c r="CJ172">
        <v>1</v>
      </c>
      <c r="CK172" t="s">
        <v>1244</v>
      </c>
      <c r="CL172" t="s">
        <v>1245</v>
      </c>
      <c r="CM172" t="str">
        <f t="shared" si="130"/>
        <v>Paid sick leave, Family medical leave</v>
      </c>
      <c r="CN172" t="s">
        <v>1244</v>
      </c>
      <c r="CP172">
        <v>0</v>
      </c>
      <c r="CY172">
        <v>0</v>
      </c>
      <c r="DB172">
        <v>1</v>
      </c>
      <c r="DC172" t="s">
        <v>1246</v>
      </c>
      <c r="DE172" t="str">
        <f t="shared" si="128"/>
        <v>Statute</v>
      </c>
      <c r="DF172" t="s">
        <v>1246</v>
      </c>
      <c r="DH172">
        <v>1</v>
      </c>
      <c r="DI172" t="s">
        <v>1246</v>
      </c>
      <c r="DK172" t="str">
        <f t="shared" si="131"/>
        <v>Voluntary agreement with local government</v>
      </c>
      <c r="DL172" t="s">
        <v>1246</v>
      </c>
      <c r="DN172">
        <v>0</v>
      </c>
      <c r="DQ172">
        <v>0</v>
      </c>
      <c r="DT172">
        <v>0</v>
      </c>
      <c r="EF172">
        <v>0</v>
      </c>
      <c r="ER172">
        <v>0</v>
      </c>
      <c r="FD172">
        <v>1</v>
      </c>
      <c r="FE172" t="s">
        <v>1247</v>
      </c>
      <c r="FG172" t="str">
        <f t="shared" si="132"/>
        <v>State constitution</v>
      </c>
      <c r="FH172" t="s">
        <v>1248</v>
      </c>
      <c r="FJ172" t="str">
        <f t="shared" si="133"/>
        <v>School districts</v>
      </c>
      <c r="FK172" t="s">
        <v>1248</v>
      </c>
      <c r="FM172">
        <v>1</v>
      </c>
      <c r="FN172" t="s">
        <v>1247</v>
      </c>
      <c r="FP172">
        <v>1</v>
      </c>
      <c r="FQ172" t="s">
        <v>1249</v>
      </c>
      <c r="FS172" t="str">
        <f t="shared" si="134"/>
        <v>State constitution, Statute</v>
      </c>
      <c r="FT172" t="s">
        <v>1249</v>
      </c>
      <c r="FV172" t="str">
        <f t="shared" si="135"/>
        <v>Types of properties not specified</v>
      </c>
      <c r="FY172">
        <v>1</v>
      </c>
      <c r="FZ172" t="s">
        <v>1250</v>
      </c>
      <c r="GB172">
        <v>0</v>
      </c>
      <c r="GK172">
        <v>1</v>
      </c>
      <c r="GL172" t="s">
        <v>1256</v>
      </c>
      <c r="GN172" t="str">
        <f>("Participation in sports for transgender athletes")</f>
        <v>Participation in sports for transgender athletes</v>
      </c>
      <c r="GO172" t="s">
        <v>1256</v>
      </c>
      <c r="GQ172">
        <v>0</v>
      </c>
      <c r="GT172">
        <v>0</v>
      </c>
      <c r="HF172">
        <v>0</v>
      </c>
      <c r="HI172">
        <v>1</v>
      </c>
      <c r="HJ172" t="s">
        <v>1254</v>
      </c>
      <c r="HL172">
        <v>1</v>
      </c>
      <c r="HM172" t="s">
        <v>1254</v>
      </c>
      <c r="HO172" t="s">
        <v>700</v>
      </c>
      <c r="HP172" t="s">
        <v>1254</v>
      </c>
      <c r="HR172">
        <v>0</v>
      </c>
      <c r="IA172" t="str">
        <f>("Public schools, Charter schools")</f>
        <v>Public schools, Charter schools</v>
      </c>
      <c r="IB172" t="s">
        <v>1254</v>
      </c>
      <c r="ID172" t="str">
        <f>("School district")</f>
        <v>School district</v>
      </c>
      <c r="IG172">
        <v>0</v>
      </c>
    </row>
    <row r="173" spans="1:241">
      <c r="A173" t="s">
        <v>254</v>
      </c>
      <c r="B173" s="1">
        <v>44706</v>
      </c>
      <c r="C173" s="1">
        <v>44866</v>
      </c>
      <c r="D173" t="str">
        <f>("Firearms, Paid Leave, Rent Control, TEL: Property Tax Rate Limit, TEL: Property Tax Assessment Limit, Transgender Rights, Race and Racism in School Curriculum")</f>
        <v>Firearms, Paid Leave, Rent Control, TEL: Property Tax Rate Limit, TEL: Property Tax Assessment Limit, Transgender Rights, Race and Racism in School Curriculum</v>
      </c>
      <c r="E173" t="s">
        <v>1257</v>
      </c>
      <c r="G173">
        <v>0</v>
      </c>
      <c r="V173">
        <v>0</v>
      </c>
      <c r="Y173">
        <v>1</v>
      </c>
      <c r="Z173" t="s">
        <v>1242</v>
      </c>
      <c r="AB173" t="str">
        <f t="shared" si="129"/>
        <v>Possession, Purchase, Carrying, Transfer, Registration requirements, Sale, Licensing, Ammunition, Ownership, Transportation, The state preempts all firearm regulation</v>
      </c>
      <c r="AC173" t="s">
        <v>1241</v>
      </c>
      <c r="AE173">
        <v>0</v>
      </c>
      <c r="AH173" t="str">
        <f>("")</f>
        <v/>
      </c>
      <c r="AK173">
        <v>1</v>
      </c>
      <c r="AL173" t="s">
        <v>1242</v>
      </c>
      <c r="AN173">
        <v>1</v>
      </c>
      <c r="AO173" t="s">
        <v>1242</v>
      </c>
      <c r="AP173" t="s">
        <v>1243</v>
      </c>
      <c r="AQ173" t="str">
        <f t="shared" si="124"/>
        <v>Civil liability</v>
      </c>
      <c r="AR173" t="s">
        <v>1242</v>
      </c>
      <c r="AT173" t="str">
        <f>("Anyone impacted")</f>
        <v>Anyone impacted</v>
      </c>
      <c r="AU173" t="s">
        <v>1242</v>
      </c>
      <c r="AW173">
        <v>0</v>
      </c>
      <c r="AZ173">
        <v>0</v>
      </c>
      <c r="BL173">
        <v>0</v>
      </c>
      <c r="BO173">
        <v>0</v>
      </c>
      <c r="CG173">
        <v>0</v>
      </c>
      <c r="CJ173">
        <v>1</v>
      </c>
      <c r="CK173" t="s">
        <v>1244</v>
      </c>
      <c r="CL173" t="s">
        <v>1245</v>
      </c>
      <c r="CM173" t="str">
        <f t="shared" si="130"/>
        <v>Paid sick leave, Family medical leave</v>
      </c>
      <c r="CN173" t="s">
        <v>1244</v>
      </c>
      <c r="CP173">
        <v>0</v>
      </c>
      <c r="CY173">
        <v>0</v>
      </c>
      <c r="DB173">
        <v>1</v>
      </c>
      <c r="DC173" t="s">
        <v>1246</v>
      </c>
      <c r="DE173" t="str">
        <f t="shared" si="128"/>
        <v>Statute</v>
      </c>
      <c r="DF173" t="s">
        <v>1246</v>
      </c>
      <c r="DH173">
        <v>1</v>
      </c>
      <c r="DI173" t="s">
        <v>1246</v>
      </c>
      <c r="DK173" t="str">
        <f t="shared" si="131"/>
        <v>Voluntary agreement with local government</v>
      </c>
      <c r="DL173" t="s">
        <v>1246</v>
      </c>
      <c r="DN173">
        <v>0</v>
      </c>
      <c r="DQ173">
        <v>0</v>
      </c>
      <c r="DT173">
        <v>0</v>
      </c>
      <c r="EF173">
        <v>0</v>
      </c>
      <c r="ER173">
        <v>0</v>
      </c>
      <c r="FD173">
        <v>1</v>
      </c>
      <c r="FE173" t="s">
        <v>1247</v>
      </c>
      <c r="FG173" t="str">
        <f t="shared" si="132"/>
        <v>State constitution</v>
      </c>
      <c r="FH173" t="s">
        <v>1248</v>
      </c>
      <c r="FJ173" t="str">
        <f t="shared" si="133"/>
        <v>School districts</v>
      </c>
      <c r="FK173" t="s">
        <v>1248</v>
      </c>
      <c r="FM173">
        <v>1</v>
      </c>
      <c r="FN173" t="s">
        <v>1247</v>
      </c>
      <c r="FP173">
        <v>1</v>
      </c>
      <c r="FQ173" t="s">
        <v>1249</v>
      </c>
      <c r="FS173" t="str">
        <f t="shared" si="134"/>
        <v>State constitution, Statute</v>
      </c>
      <c r="FT173" t="s">
        <v>1249</v>
      </c>
      <c r="FV173" t="str">
        <f t="shared" si="135"/>
        <v>Types of properties not specified</v>
      </c>
      <c r="FY173">
        <v>1</v>
      </c>
      <c r="FZ173" t="s">
        <v>1250</v>
      </c>
      <c r="GB173">
        <v>0</v>
      </c>
      <c r="GK173">
        <v>1</v>
      </c>
      <c r="GL173" t="s">
        <v>1258</v>
      </c>
      <c r="GN173" t="str">
        <f>("Single-sex spaces, Participation in sports for transgender athletes")</f>
        <v>Single-sex spaces, Participation in sports for transgender athletes</v>
      </c>
      <c r="GO173" t="s">
        <v>1259</v>
      </c>
      <c r="GQ173">
        <v>0</v>
      </c>
      <c r="GT173">
        <v>0</v>
      </c>
      <c r="HF173">
        <v>0</v>
      </c>
      <c r="HI173">
        <v>1</v>
      </c>
      <c r="HJ173" t="s">
        <v>1254</v>
      </c>
      <c r="HL173">
        <v>1</v>
      </c>
      <c r="HM173" t="s">
        <v>1254</v>
      </c>
      <c r="HO173" t="s">
        <v>700</v>
      </c>
      <c r="HP173" t="s">
        <v>1254</v>
      </c>
      <c r="HR173">
        <v>0</v>
      </c>
      <c r="IA173" t="str">
        <f>("Public schools, Charter schools")</f>
        <v>Public schools, Charter schools</v>
      </c>
      <c r="IB173" t="s">
        <v>1254</v>
      </c>
      <c r="ID173" t="str">
        <f>("School district")</f>
        <v>School district</v>
      </c>
      <c r="IG173">
        <v>0</v>
      </c>
    </row>
    <row r="174" spans="1:241">
      <c r="A174" t="s">
        <v>255</v>
      </c>
      <c r="B174" s="1">
        <v>43678</v>
      </c>
      <c r="C174" s="1">
        <v>43830</v>
      </c>
      <c r="D174" t="str">
        <f>("Firearms, Paid Leave, Rent Control, TEL: Property Tax Rate Limit, TEL: Property Tax Assessment Limit")</f>
        <v>Firearms, Paid Leave, Rent Control, TEL: Property Tax Rate Limit, TEL: Property Tax Assessment Limit</v>
      </c>
      <c r="E174" t="s">
        <v>1260</v>
      </c>
      <c r="G174">
        <v>0</v>
      </c>
      <c r="V174">
        <v>0</v>
      </c>
      <c r="Y174">
        <v>1</v>
      </c>
      <c r="Z174" t="s">
        <v>1261</v>
      </c>
      <c r="AB174" t="str">
        <f>("Possession, Transfer, Sale, Ammunition, Ownership, Transportation")</f>
        <v>Possession, Transfer, Sale, Ammunition, Ownership, Transportation</v>
      </c>
      <c r="AC174" t="s">
        <v>1261</v>
      </c>
      <c r="AE174">
        <v>0</v>
      </c>
      <c r="AK174">
        <v>0</v>
      </c>
      <c r="AW174">
        <v>1</v>
      </c>
      <c r="AX174" t="s">
        <v>1262</v>
      </c>
      <c r="AY174" t="s">
        <v>1263</v>
      </c>
      <c r="AZ174">
        <v>0</v>
      </c>
      <c r="BL174">
        <v>0</v>
      </c>
      <c r="BO174">
        <v>0</v>
      </c>
      <c r="CG174">
        <v>0</v>
      </c>
      <c r="CJ174">
        <v>1</v>
      </c>
      <c r="CK174" t="s">
        <v>1264</v>
      </c>
      <c r="CM174" t="str">
        <f t="shared" si="130"/>
        <v>Paid sick leave, Family medical leave</v>
      </c>
      <c r="CN174" t="s">
        <v>1264</v>
      </c>
      <c r="CP174">
        <v>1</v>
      </c>
      <c r="CQ174" t="s">
        <v>1265</v>
      </c>
      <c r="CR174" t="s">
        <v>1266</v>
      </c>
      <c r="CS174" t="str">
        <f>("Public employees, Private employees")</f>
        <v>Public employees, Private employees</v>
      </c>
      <c r="CT174" t="s">
        <v>1267</v>
      </c>
      <c r="CU174" t="s">
        <v>1268</v>
      </c>
      <c r="CV174" t="str">
        <f>("Paid sick leave")</f>
        <v>Paid sick leave</v>
      </c>
      <c r="CW174" t="s">
        <v>1269</v>
      </c>
      <c r="CY174">
        <v>0</v>
      </c>
      <c r="DB174">
        <v>1</v>
      </c>
      <c r="DC174" t="s">
        <v>1270</v>
      </c>
      <c r="DE174" t="str">
        <f t="shared" si="128"/>
        <v>Statute</v>
      </c>
      <c r="DF174" t="s">
        <v>1270</v>
      </c>
      <c r="DH174">
        <v>1</v>
      </c>
      <c r="DI174" t="s">
        <v>1271</v>
      </c>
      <c r="DK174" t="str">
        <f>("Natural disaster, Voluntary agreement with local government")</f>
        <v>Natural disaster, Voluntary agreement with local government</v>
      </c>
      <c r="DL174" t="s">
        <v>1271</v>
      </c>
      <c r="DN174">
        <v>0</v>
      </c>
      <c r="DQ174">
        <v>0</v>
      </c>
      <c r="DT174">
        <v>0</v>
      </c>
      <c r="EF174">
        <v>0</v>
      </c>
      <c r="ER174">
        <v>0</v>
      </c>
      <c r="FD174">
        <v>1</v>
      </c>
      <c r="FE174" t="s">
        <v>1272</v>
      </c>
      <c r="FG174" t="str">
        <f>("State constitution, Statute")</f>
        <v>State constitution, Statute</v>
      </c>
      <c r="FH174" t="s">
        <v>1272</v>
      </c>
      <c r="FJ174" t="str">
        <f t="shared" ref="FJ174:FJ180" si="136">("School districts, Local governments")</f>
        <v>School districts, Local governments</v>
      </c>
      <c r="FK174" t="s">
        <v>1272</v>
      </c>
      <c r="FM174">
        <v>1</v>
      </c>
      <c r="FN174" t="s">
        <v>1273</v>
      </c>
      <c r="FP174">
        <v>1</v>
      </c>
      <c r="FQ174" t="s">
        <v>1274</v>
      </c>
      <c r="FS174" t="str">
        <f t="shared" si="134"/>
        <v>State constitution, Statute</v>
      </c>
      <c r="FT174" t="s">
        <v>1274</v>
      </c>
      <c r="FV174" t="str">
        <f t="shared" si="135"/>
        <v>Types of properties not specified</v>
      </c>
      <c r="FY174">
        <v>0</v>
      </c>
      <c r="GB174">
        <v>0</v>
      </c>
      <c r="GK174">
        <v>0</v>
      </c>
      <c r="GQ174">
        <v>0</v>
      </c>
      <c r="GT174">
        <v>0</v>
      </c>
      <c r="HF174">
        <v>0</v>
      </c>
      <c r="HI174">
        <v>0</v>
      </c>
      <c r="IG174">
        <v>0</v>
      </c>
    </row>
    <row r="175" spans="1:241">
      <c r="A175" t="s">
        <v>255</v>
      </c>
      <c r="B175" s="1">
        <v>43831</v>
      </c>
      <c r="C175" s="1">
        <v>44561</v>
      </c>
      <c r="D175" t="str">
        <f>("Firearms, Paid Leave, Rent Control, TEL: Property Tax Rate Limit, TEL: Property Tax Assessment Limit")</f>
        <v>Firearms, Paid Leave, Rent Control, TEL: Property Tax Rate Limit, TEL: Property Tax Assessment Limit</v>
      </c>
      <c r="E175" t="s">
        <v>1260</v>
      </c>
      <c r="G175">
        <v>0</v>
      </c>
      <c r="V175">
        <v>0</v>
      </c>
      <c r="Y175">
        <v>1</v>
      </c>
      <c r="Z175" t="s">
        <v>1261</v>
      </c>
      <c r="AB175" t="str">
        <f>("Possession, Transfer, Sale, Ammunition, Ownership, Transportation")</f>
        <v>Possession, Transfer, Sale, Ammunition, Ownership, Transportation</v>
      </c>
      <c r="AC175" t="s">
        <v>1261</v>
      </c>
      <c r="AE175">
        <v>0</v>
      </c>
      <c r="AK175">
        <v>0</v>
      </c>
      <c r="AW175">
        <v>1</v>
      </c>
      <c r="AX175" t="s">
        <v>1262</v>
      </c>
      <c r="AY175" t="s">
        <v>1263</v>
      </c>
      <c r="AZ175">
        <v>0</v>
      </c>
      <c r="BL175">
        <v>0</v>
      </c>
      <c r="BO175">
        <v>0</v>
      </c>
      <c r="CG175">
        <v>0</v>
      </c>
      <c r="CJ175">
        <v>1</v>
      </c>
      <c r="CK175" t="s">
        <v>1264</v>
      </c>
      <c r="CM175" t="str">
        <f t="shared" si="130"/>
        <v>Paid sick leave, Family medical leave</v>
      </c>
      <c r="CN175" t="s">
        <v>1264</v>
      </c>
      <c r="CP175">
        <v>1</v>
      </c>
      <c r="CQ175" t="s">
        <v>1265</v>
      </c>
      <c r="CR175" t="s">
        <v>1266</v>
      </c>
      <c r="CS175" t="str">
        <f>("Public employees, Private employees")</f>
        <v>Public employees, Private employees</v>
      </c>
      <c r="CT175" t="s">
        <v>1267</v>
      </c>
      <c r="CU175" t="s">
        <v>1268</v>
      </c>
      <c r="CV175" t="str">
        <f>("Paid sick leave")</f>
        <v>Paid sick leave</v>
      </c>
      <c r="CW175" t="s">
        <v>1269</v>
      </c>
      <c r="CY175">
        <v>0</v>
      </c>
      <c r="DB175">
        <v>1</v>
      </c>
      <c r="DC175" t="s">
        <v>1270</v>
      </c>
      <c r="DE175" t="str">
        <f t="shared" si="128"/>
        <v>Statute</v>
      </c>
      <c r="DF175" t="s">
        <v>1270</v>
      </c>
      <c r="DH175">
        <v>1</v>
      </c>
      <c r="DI175" t="s">
        <v>1271</v>
      </c>
      <c r="DK175" t="str">
        <f>("Natural disaster, Voluntary agreement with local government")</f>
        <v>Natural disaster, Voluntary agreement with local government</v>
      </c>
      <c r="DL175" t="s">
        <v>1271</v>
      </c>
      <c r="DN175">
        <v>0</v>
      </c>
      <c r="DQ175">
        <v>0</v>
      </c>
      <c r="DT175">
        <v>0</v>
      </c>
      <c r="EF175">
        <v>0</v>
      </c>
      <c r="ER175">
        <v>0</v>
      </c>
      <c r="FD175">
        <v>1</v>
      </c>
      <c r="FE175" t="s">
        <v>1272</v>
      </c>
      <c r="FG175" t="str">
        <f>("State constitution, Statute")</f>
        <v>State constitution, Statute</v>
      </c>
      <c r="FH175" t="s">
        <v>1272</v>
      </c>
      <c r="FJ175" t="str">
        <f t="shared" si="136"/>
        <v>School districts, Local governments</v>
      </c>
      <c r="FK175" t="s">
        <v>1272</v>
      </c>
      <c r="FM175">
        <v>1</v>
      </c>
      <c r="FN175" t="s">
        <v>1273</v>
      </c>
      <c r="FP175">
        <v>1</v>
      </c>
      <c r="FQ175" t="s">
        <v>1274</v>
      </c>
      <c r="FS175" t="str">
        <f t="shared" si="134"/>
        <v>State constitution, Statute</v>
      </c>
      <c r="FT175" t="s">
        <v>1274</v>
      </c>
      <c r="FV175" t="str">
        <f t="shared" si="135"/>
        <v>Types of properties not specified</v>
      </c>
      <c r="FY175">
        <v>0</v>
      </c>
      <c r="GB175">
        <v>0</v>
      </c>
      <c r="GK175">
        <v>0</v>
      </c>
      <c r="GQ175">
        <v>0</v>
      </c>
      <c r="GT175">
        <v>0</v>
      </c>
      <c r="HF175">
        <v>0</v>
      </c>
      <c r="HI175">
        <v>0</v>
      </c>
      <c r="IG175">
        <v>0</v>
      </c>
    </row>
    <row r="176" spans="1:241">
      <c r="A176" t="s">
        <v>255</v>
      </c>
      <c r="B176" s="1">
        <v>44562</v>
      </c>
      <c r="C176" s="1">
        <v>44866</v>
      </c>
      <c r="D176" t="str">
        <f>("Firearms, Paid Leave, Rent Control, TEL: Property Tax Rate Limit, TEL: Property Tax Assessment Limit")</f>
        <v>Firearms, Paid Leave, Rent Control, TEL: Property Tax Rate Limit, TEL: Property Tax Assessment Limit</v>
      </c>
      <c r="E176" t="s">
        <v>1275</v>
      </c>
      <c r="G176">
        <v>0</v>
      </c>
      <c r="V176">
        <v>0</v>
      </c>
      <c r="Y176">
        <v>1</v>
      </c>
      <c r="Z176" t="s">
        <v>1261</v>
      </c>
      <c r="AB176" t="str">
        <f>("Possession, Transfer, Sale, Ammunition, Ownership, Transportation")</f>
        <v>Possession, Transfer, Sale, Ammunition, Ownership, Transportation</v>
      </c>
      <c r="AC176" t="s">
        <v>1261</v>
      </c>
      <c r="AE176">
        <v>0</v>
      </c>
      <c r="AK176">
        <v>0</v>
      </c>
      <c r="AW176">
        <v>1</v>
      </c>
      <c r="AX176" t="s">
        <v>1262</v>
      </c>
      <c r="AY176" t="s">
        <v>1263</v>
      </c>
      <c r="AZ176">
        <v>0</v>
      </c>
      <c r="BL176">
        <v>0</v>
      </c>
      <c r="BO176">
        <v>0</v>
      </c>
      <c r="CG176">
        <v>0</v>
      </c>
      <c r="CJ176">
        <v>1</v>
      </c>
      <c r="CK176" t="s">
        <v>1264</v>
      </c>
      <c r="CM176" t="str">
        <f t="shared" si="130"/>
        <v>Paid sick leave, Family medical leave</v>
      </c>
      <c r="CN176" t="s">
        <v>1264</v>
      </c>
      <c r="CP176">
        <v>1</v>
      </c>
      <c r="CQ176" t="s">
        <v>1265</v>
      </c>
      <c r="CR176" t="s">
        <v>1266</v>
      </c>
      <c r="CS176" t="str">
        <f>("Public employees, Private employees")</f>
        <v>Public employees, Private employees</v>
      </c>
      <c r="CT176" t="s">
        <v>1267</v>
      </c>
      <c r="CU176" t="s">
        <v>1268</v>
      </c>
      <c r="CV176" t="str">
        <f>("Paid sick leave")</f>
        <v>Paid sick leave</v>
      </c>
      <c r="CW176" t="s">
        <v>1269</v>
      </c>
      <c r="CY176">
        <v>0</v>
      </c>
      <c r="DB176">
        <v>1</v>
      </c>
      <c r="DC176" t="s">
        <v>1270</v>
      </c>
      <c r="DE176" t="str">
        <f t="shared" si="128"/>
        <v>Statute</v>
      </c>
      <c r="DF176" t="s">
        <v>1270</v>
      </c>
      <c r="DH176">
        <v>1</v>
      </c>
      <c r="DI176" t="s">
        <v>1271</v>
      </c>
      <c r="DK176" t="str">
        <f>("Natural disaster, Voluntary agreement with local government")</f>
        <v>Natural disaster, Voluntary agreement with local government</v>
      </c>
      <c r="DL176" t="s">
        <v>1271</v>
      </c>
      <c r="DN176">
        <v>0</v>
      </c>
      <c r="DQ176">
        <v>0</v>
      </c>
      <c r="DT176">
        <v>0</v>
      </c>
      <c r="EF176">
        <v>0</v>
      </c>
      <c r="ER176">
        <v>0</v>
      </c>
      <c r="FD176">
        <v>1</v>
      </c>
      <c r="FE176" t="s">
        <v>1272</v>
      </c>
      <c r="FG176" t="str">
        <f>("State constitution, Statute")</f>
        <v>State constitution, Statute</v>
      </c>
      <c r="FH176" t="s">
        <v>1272</v>
      </c>
      <c r="FJ176" t="str">
        <f t="shared" si="136"/>
        <v>School districts, Local governments</v>
      </c>
      <c r="FK176" t="s">
        <v>1272</v>
      </c>
      <c r="FM176">
        <v>1</v>
      </c>
      <c r="FN176" t="s">
        <v>1273</v>
      </c>
      <c r="FP176">
        <v>1</v>
      </c>
      <c r="FQ176" t="s">
        <v>1274</v>
      </c>
      <c r="FS176" t="str">
        <f t="shared" si="134"/>
        <v>State constitution, Statute</v>
      </c>
      <c r="FT176" t="s">
        <v>1274</v>
      </c>
      <c r="FV176" t="str">
        <f t="shared" si="135"/>
        <v>Types of properties not specified</v>
      </c>
      <c r="FY176">
        <v>0</v>
      </c>
      <c r="GB176">
        <v>0</v>
      </c>
      <c r="GK176">
        <v>0</v>
      </c>
      <c r="GQ176">
        <v>0</v>
      </c>
      <c r="GT176">
        <v>0</v>
      </c>
      <c r="HF176">
        <v>0</v>
      </c>
      <c r="HI176">
        <v>0</v>
      </c>
      <c r="IG176">
        <v>0</v>
      </c>
    </row>
    <row r="177" spans="1:241">
      <c r="A177" t="s">
        <v>256</v>
      </c>
      <c r="B177" s="1">
        <v>43678</v>
      </c>
      <c r="C177" s="1">
        <v>44094</v>
      </c>
      <c r="D177" t="str">
        <f>("Firearms, Municipal Broadband, TEL: Property Tax Rate Limit, TEL: Property Tax Levy Limit")</f>
        <v>Firearms, Municipal Broadband, TEL: Property Tax Rate Limit, TEL: Property Tax Levy Limit</v>
      </c>
      <c r="E177" t="s">
        <v>1276</v>
      </c>
      <c r="G177">
        <v>0</v>
      </c>
      <c r="V177">
        <v>0</v>
      </c>
      <c r="Y177">
        <v>1</v>
      </c>
      <c r="Z177" t="s">
        <v>1277</v>
      </c>
      <c r="AB177" t="str">
        <f>("Possession, Transfer, Ammunition, Ownership, Transportation")</f>
        <v>Possession, Transfer, Ammunition, Ownership, Transportation</v>
      </c>
      <c r="AC177" t="s">
        <v>1277</v>
      </c>
      <c r="AE177">
        <v>0</v>
      </c>
      <c r="AK177">
        <v>0</v>
      </c>
      <c r="AW177">
        <v>1</v>
      </c>
      <c r="AX177" t="s">
        <v>1278</v>
      </c>
      <c r="AY177" t="s">
        <v>1279</v>
      </c>
      <c r="AZ177">
        <v>0</v>
      </c>
      <c r="BL177">
        <v>0</v>
      </c>
      <c r="BO177">
        <v>1</v>
      </c>
      <c r="BP177" t="s">
        <v>1280</v>
      </c>
      <c r="BR177">
        <v>1</v>
      </c>
      <c r="BS177" t="s">
        <v>1280</v>
      </c>
      <c r="BU177" t="str">
        <f>("Private entities must be unwilling or unable to deploy service, Municipality must separately account for revenues, expenses, property, and source of investment associated with provision of broadband")</f>
        <v>Private entities must be unwilling or unable to deploy service, Municipality must separately account for revenues, expenses, property, and source of investment associated with provision of broadband</v>
      </c>
      <c r="BV177" t="s">
        <v>1280</v>
      </c>
      <c r="BX177" t="str">
        <f>("Law does not specify type of broadband permissible")</f>
        <v>Law does not specify type of broadband permissible</v>
      </c>
      <c r="CA177" t="str">
        <f>("No, state law expressly preempts municipal broadband")</f>
        <v>No, state law expressly preempts municipal broadband</v>
      </c>
      <c r="CG177">
        <v>0</v>
      </c>
      <c r="CJ177">
        <v>0</v>
      </c>
      <c r="CY177">
        <v>0</v>
      </c>
      <c r="DB177">
        <v>0</v>
      </c>
      <c r="DQ177">
        <v>0</v>
      </c>
      <c r="DT177">
        <v>0</v>
      </c>
      <c r="EF177">
        <v>0</v>
      </c>
      <c r="ER177">
        <v>0</v>
      </c>
      <c r="FD177">
        <v>1</v>
      </c>
      <c r="FE177" t="s">
        <v>1281</v>
      </c>
      <c r="FG177" t="str">
        <f>("Statute")</f>
        <v>Statute</v>
      </c>
      <c r="FH177" t="s">
        <v>1281</v>
      </c>
      <c r="FJ177" t="str">
        <f t="shared" si="136"/>
        <v>School districts, Local governments</v>
      </c>
      <c r="FK177" t="s">
        <v>1281</v>
      </c>
      <c r="FM177">
        <v>1</v>
      </c>
      <c r="FN177" t="s">
        <v>1282</v>
      </c>
      <c r="FP177">
        <v>0</v>
      </c>
      <c r="GB177">
        <v>1</v>
      </c>
      <c r="GC177" t="s">
        <v>1283</v>
      </c>
      <c r="GD177" t="s">
        <v>1284</v>
      </c>
      <c r="GE177" t="str">
        <f>("Statute")</f>
        <v>Statute</v>
      </c>
      <c r="GF177" t="s">
        <v>1283</v>
      </c>
      <c r="GH177">
        <v>1</v>
      </c>
      <c r="GI177" t="s">
        <v>1285</v>
      </c>
      <c r="GK177">
        <v>0</v>
      </c>
      <c r="GQ177">
        <v>0</v>
      </c>
      <c r="GT177">
        <v>0</v>
      </c>
      <c r="HF177">
        <v>0</v>
      </c>
      <c r="HI177">
        <v>0</v>
      </c>
      <c r="IG177">
        <v>0</v>
      </c>
    </row>
    <row r="178" spans="1:241">
      <c r="A178" t="s">
        <v>256</v>
      </c>
      <c r="B178" s="1">
        <v>44095</v>
      </c>
      <c r="C178" s="1">
        <v>44277</v>
      </c>
      <c r="D178" t="str">
        <f>("Firearms, Municipal Broadband, TEL: Property Tax Rate Limit, TEL: Property Tax Levy Limit")</f>
        <v>Firearms, Municipal Broadband, TEL: Property Tax Rate Limit, TEL: Property Tax Levy Limit</v>
      </c>
      <c r="E178" t="s">
        <v>1276</v>
      </c>
      <c r="G178">
        <v>0</v>
      </c>
      <c r="V178">
        <v>0</v>
      </c>
      <c r="Y178">
        <v>1</v>
      </c>
      <c r="Z178" t="s">
        <v>1277</v>
      </c>
      <c r="AB178" t="str">
        <f>("Possession, Transfer, Ammunition, Ownership, Transportation")</f>
        <v>Possession, Transfer, Ammunition, Ownership, Transportation</v>
      </c>
      <c r="AC178" t="s">
        <v>1277</v>
      </c>
      <c r="AE178">
        <v>0</v>
      </c>
      <c r="AK178">
        <v>0</v>
      </c>
      <c r="AW178">
        <v>1</v>
      </c>
      <c r="AX178" t="s">
        <v>1278</v>
      </c>
      <c r="AY178" t="s">
        <v>1279</v>
      </c>
      <c r="AZ178">
        <v>0</v>
      </c>
      <c r="BL178">
        <v>0</v>
      </c>
      <c r="BO178">
        <v>1</v>
      </c>
      <c r="BP178" t="s">
        <v>1280</v>
      </c>
      <c r="BR178">
        <v>1</v>
      </c>
      <c r="BS178" t="s">
        <v>1280</v>
      </c>
      <c r="BU178" t="str">
        <f>("Private entities must be unwilling or unable to deploy service, Municipality must separately account for revenues, expenses, property, and source of investment associated with provision of broadband")</f>
        <v>Private entities must be unwilling or unable to deploy service, Municipality must separately account for revenues, expenses, property, and source of investment associated with provision of broadband</v>
      </c>
      <c r="BV178" t="s">
        <v>1280</v>
      </c>
      <c r="BX178" t="str">
        <f>("Law does not specify type of broadband permissible")</f>
        <v>Law does not specify type of broadband permissible</v>
      </c>
      <c r="CA178" t="str">
        <f>("No, state law expressly preempts municipal broadband")</f>
        <v>No, state law expressly preempts municipal broadband</v>
      </c>
      <c r="CG178">
        <v>0</v>
      </c>
      <c r="CJ178">
        <v>0</v>
      </c>
      <c r="CY178">
        <v>0</v>
      </c>
      <c r="DB178">
        <v>0</v>
      </c>
      <c r="DQ178">
        <v>0</v>
      </c>
      <c r="DT178">
        <v>0</v>
      </c>
      <c r="EF178">
        <v>0</v>
      </c>
      <c r="ER178">
        <v>0</v>
      </c>
      <c r="FD178">
        <v>1</v>
      </c>
      <c r="FE178" t="s">
        <v>1281</v>
      </c>
      <c r="FG178" t="str">
        <f>("Statute")</f>
        <v>Statute</v>
      </c>
      <c r="FH178" t="s">
        <v>1281</v>
      </c>
      <c r="FJ178" t="str">
        <f t="shared" si="136"/>
        <v>School districts, Local governments</v>
      </c>
      <c r="FK178" t="s">
        <v>1281</v>
      </c>
      <c r="FM178">
        <v>1</v>
      </c>
      <c r="FN178" t="s">
        <v>1282</v>
      </c>
      <c r="FP178">
        <v>0</v>
      </c>
      <c r="GB178">
        <v>1</v>
      </c>
      <c r="GC178" t="s">
        <v>1283</v>
      </c>
      <c r="GD178" t="s">
        <v>1284</v>
      </c>
      <c r="GE178" t="str">
        <f>("Statute")</f>
        <v>Statute</v>
      </c>
      <c r="GF178" t="s">
        <v>1283</v>
      </c>
      <c r="GH178">
        <v>1</v>
      </c>
      <c r="GI178" t="s">
        <v>1285</v>
      </c>
      <c r="GK178">
        <v>0</v>
      </c>
      <c r="GQ178">
        <v>0</v>
      </c>
      <c r="GT178">
        <v>0</v>
      </c>
      <c r="HF178">
        <v>0</v>
      </c>
      <c r="HI178">
        <v>0</v>
      </c>
      <c r="IG178">
        <v>0</v>
      </c>
    </row>
    <row r="179" spans="1:241">
      <c r="A179" t="s">
        <v>256</v>
      </c>
      <c r="B179" s="1">
        <v>44278</v>
      </c>
      <c r="C179" s="1">
        <v>44488</v>
      </c>
      <c r="D179" t="str">
        <f>("Firearms, Municipal Broadband, TEL: Property Tax Rate Limit, TEL: Property Tax Levy Limit")</f>
        <v>Firearms, Municipal Broadband, TEL: Property Tax Rate Limit, TEL: Property Tax Levy Limit</v>
      </c>
      <c r="E179" t="s">
        <v>1276</v>
      </c>
      <c r="G179">
        <v>0</v>
      </c>
      <c r="V179">
        <v>0</v>
      </c>
      <c r="Y179">
        <v>1</v>
      </c>
      <c r="Z179" t="s">
        <v>1277</v>
      </c>
      <c r="AB179" t="str">
        <f>("Possession, Transfer, Ammunition, Ownership, Transportation")</f>
        <v>Possession, Transfer, Ammunition, Ownership, Transportation</v>
      </c>
      <c r="AC179" t="s">
        <v>1277</v>
      </c>
      <c r="AE179">
        <v>0</v>
      </c>
      <c r="AK179">
        <v>0</v>
      </c>
      <c r="AW179">
        <v>1</v>
      </c>
      <c r="AX179" t="s">
        <v>1278</v>
      </c>
      <c r="AY179" t="s">
        <v>1279</v>
      </c>
      <c r="AZ179">
        <v>0</v>
      </c>
      <c r="BL179">
        <v>0</v>
      </c>
      <c r="BO179">
        <v>1</v>
      </c>
      <c r="BP179" t="s">
        <v>1280</v>
      </c>
      <c r="BR179">
        <v>1</v>
      </c>
      <c r="BS179" t="s">
        <v>1280</v>
      </c>
      <c r="BU179" t="str">
        <f>("Private entities must be unwilling or unable to deploy service, Municipality must separately account for revenues, expenses, property, and source of investment associated with provision of broadband")</f>
        <v>Private entities must be unwilling or unable to deploy service, Municipality must separately account for revenues, expenses, property, and source of investment associated with provision of broadband</v>
      </c>
      <c r="BV179" t="s">
        <v>1280</v>
      </c>
      <c r="BX179" t="str">
        <f>("Law does not specify type of broadband permissible")</f>
        <v>Law does not specify type of broadband permissible</v>
      </c>
      <c r="CA179" t="str">
        <f>("No, state law expressly preempts municipal broadband")</f>
        <v>No, state law expressly preempts municipal broadband</v>
      </c>
      <c r="CG179">
        <v>0</v>
      </c>
      <c r="CJ179">
        <v>0</v>
      </c>
      <c r="CY179">
        <v>0</v>
      </c>
      <c r="DB179">
        <v>0</v>
      </c>
      <c r="DQ179">
        <v>0</v>
      </c>
      <c r="DT179">
        <v>0</v>
      </c>
      <c r="EF179">
        <v>0</v>
      </c>
      <c r="ER179">
        <v>0</v>
      </c>
      <c r="FD179">
        <v>1</v>
      </c>
      <c r="FE179" t="s">
        <v>1281</v>
      </c>
      <c r="FG179" t="str">
        <f>("Statute")</f>
        <v>Statute</v>
      </c>
      <c r="FH179" t="s">
        <v>1281</v>
      </c>
      <c r="FJ179" t="str">
        <f t="shared" si="136"/>
        <v>School districts, Local governments</v>
      </c>
      <c r="FK179" t="s">
        <v>1281</v>
      </c>
      <c r="FM179">
        <v>1</v>
      </c>
      <c r="FN179" t="s">
        <v>1282</v>
      </c>
      <c r="FP179">
        <v>0</v>
      </c>
      <c r="GB179">
        <v>1</v>
      </c>
      <c r="GC179" t="s">
        <v>1283</v>
      </c>
      <c r="GD179" t="s">
        <v>1284</v>
      </c>
      <c r="GE179" t="str">
        <f>("Statute")</f>
        <v>Statute</v>
      </c>
      <c r="GF179" t="s">
        <v>1283</v>
      </c>
      <c r="GH179">
        <v>1</v>
      </c>
      <c r="GI179" t="s">
        <v>1285</v>
      </c>
      <c r="GK179">
        <v>0</v>
      </c>
      <c r="GQ179">
        <v>0</v>
      </c>
      <c r="GT179">
        <v>0</v>
      </c>
      <c r="HF179">
        <v>0</v>
      </c>
      <c r="HI179">
        <v>0</v>
      </c>
      <c r="IG179">
        <v>0</v>
      </c>
    </row>
    <row r="180" spans="1:241">
      <c r="A180" t="s">
        <v>256</v>
      </c>
      <c r="B180" s="1">
        <v>44489</v>
      </c>
      <c r="C180" s="1">
        <v>44866</v>
      </c>
      <c r="D180" t="str">
        <f>("Firearms, Municipal Broadband, TEL: Property Tax Rate Limit, TEL: Property Tax Levy Limit")</f>
        <v>Firearms, Municipal Broadband, TEL: Property Tax Rate Limit, TEL: Property Tax Levy Limit</v>
      </c>
      <c r="E180" t="s">
        <v>1276</v>
      </c>
      <c r="G180">
        <v>0</v>
      </c>
      <c r="V180">
        <v>0</v>
      </c>
      <c r="Y180">
        <v>1</v>
      </c>
      <c r="Z180" t="s">
        <v>1277</v>
      </c>
      <c r="AB180" t="str">
        <f>("Possession, Transfer, Ammunition, Ownership, Transportation")</f>
        <v>Possession, Transfer, Ammunition, Ownership, Transportation</v>
      </c>
      <c r="AC180" t="s">
        <v>1277</v>
      </c>
      <c r="AE180">
        <v>0</v>
      </c>
      <c r="AK180">
        <v>0</v>
      </c>
      <c r="AW180">
        <v>1</v>
      </c>
      <c r="AX180" t="s">
        <v>1286</v>
      </c>
      <c r="AY180" t="s">
        <v>1279</v>
      </c>
      <c r="AZ180">
        <v>0</v>
      </c>
      <c r="BL180">
        <v>0</v>
      </c>
      <c r="BO180">
        <v>1</v>
      </c>
      <c r="BP180" t="s">
        <v>1280</v>
      </c>
      <c r="BR180">
        <v>1</v>
      </c>
      <c r="BS180" t="s">
        <v>1280</v>
      </c>
      <c r="BU180" t="str">
        <f>("Private entities must be unwilling or unable to deploy service, Municipality must separately account for revenues, expenses, property, and source of investment associated with provision of broadband")</f>
        <v>Private entities must be unwilling or unable to deploy service, Municipality must separately account for revenues, expenses, property, and source of investment associated with provision of broadband</v>
      </c>
      <c r="BV180" t="s">
        <v>1280</v>
      </c>
      <c r="BX180" t="str">
        <f>("Law does not specify type of broadband permissible")</f>
        <v>Law does not specify type of broadband permissible</v>
      </c>
      <c r="CA180" t="str">
        <f>("No, state law expressly preempts municipal broadband")</f>
        <v>No, state law expressly preempts municipal broadband</v>
      </c>
      <c r="CG180">
        <v>0</v>
      </c>
      <c r="CJ180">
        <v>0</v>
      </c>
      <c r="CY180">
        <v>0</v>
      </c>
      <c r="DB180">
        <v>0</v>
      </c>
      <c r="DQ180">
        <v>0</v>
      </c>
      <c r="DT180">
        <v>0</v>
      </c>
      <c r="EF180">
        <v>0</v>
      </c>
      <c r="ER180">
        <v>0</v>
      </c>
      <c r="FD180">
        <v>1</v>
      </c>
      <c r="FE180" t="s">
        <v>1281</v>
      </c>
      <c r="FG180" t="str">
        <f>("Statute")</f>
        <v>Statute</v>
      </c>
      <c r="FH180" t="s">
        <v>1281</v>
      </c>
      <c r="FJ180" t="str">
        <f t="shared" si="136"/>
        <v>School districts, Local governments</v>
      </c>
      <c r="FK180" t="s">
        <v>1281</v>
      </c>
      <c r="FM180">
        <v>1</v>
      </c>
      <c r="FN180" t="s">
        <v>1282</v>
      </c>
      <c r="FP180">
        <v>0</v>
      </c>
      <c r="GB180">
        <v>1</v>
      </c>
      <c r="GC180" t="s">
        <v>1283</v>
      </c>
      <c r="GD180" t="s">
        <v>1284</v>
      </c>
      <c r="GE180" t="str">
        <f>("Statute")</f>
        <v>Statute</v>
      </c>
      <c r="GF180" t="s">
        <v>1283</v>
      </c>
      <c r="GH180">
        <v>1</v>
      </c>
      <c r="GI180" t="s">
        <v>1285</v>
      </c>
      <c r="GK180">
        <v>0</v>
      </c>
      <c r="GQ180">
        <v>0</v>
      </c>
      <c r="GT180">
        <v>0</v>
      </c>
      <c r="HF180">
        <v>0</v>
      </c>
      <c r="HI180">
        <v>0</v>
      </c>
      <c r="IG180">
        <v>0</v>
      </c>
    </row>
    <row r="181" spans="1:241">
      <c r="A181" t="s">
        <v>257</v>
      </c>
      <c r="B181" s="1">
        <v>43678</v>
      </c>
      <c r="C181" s="1">
        <v>44866</v>
      </c>
      <c r="D181" t="str">
        <f>("Firearms, Paid Leave, TEL: Property Tax Levy Limit")</f>
        <v>Firearms, Paid Leave, TEL: Property Tax Levy Limit</v>
      </c>
      <c r="E181" t="s">
        <v>1287</v>
      </c>
      <c r="G181">
        <v>0</v>
      </c>
      <c r="V181">
        <v>0</v>
      </c>
      <c r="Y181">
        <v>1</v>
      </c>
      <c r="Z181" t="s">
        <v>1288</v>
      </c>
      <c r="AB181" t="str">
        <f>("Possession, Purchase, Carrying, Transfer, Registration requirements, Sale, Licensing, Ammunition, Ownership, Transportation")</f>
        <v>Possession, Purchase, Carrying, Transfer, Registration requirements, Sale, Licensing, Ammunition, Ownership, Transportation</v>
      </c>
      <c r="AC181" t="s">
        <v>1288</v>
      </c>
      <c r="AE181">
        <v>0</v>
      </c>
      <c r="AK181">
        <v>0</v>
      </c>
      <c r="AW181">
        <v>0</v>
      </c>
      <c r="AZ181">
        <v>0</v>
      </c>
      <c r="BL181">
        <v>0</v>
      </c>
      <c r="BO181">
        <v>0</v>
      </c>
      <c r="CG181">
        <v>0</v>
      </c>
      <c r="CJ181">
        <v>1</v>
      </c>
      <c r="CK181" t="s">
        <v>1289</v>
      </c>
      <c r="CL181" t="s">
        <v>1290</v>
      </c>
      <c r="CM181" t="str">
        <f t="shared" ref="CM181:CM186" si="137">("Paid sick leave, Family medical leave")</f>
        <v>Paid sick leave, Family medical leave</v>
      </c>
      <c r="CN181" t="s">
        <v>1291</v>
      </c>
      <c r="CP181">
        <v>1</v>
      </c>
      <c r="CQ181" t="s">
        <v>1292</v>
      </c>
      <c r="CS181" t="str">
        <f>("Public employees, Private employees")</f>
        <v>Public employees, Private employees</v>
      </c>
      <c r="CT181" t="s">
        <v>1293</v>
      </c>
      <c r="CV181" t="str">
        <f t="shared" ref="CV181:CV186" si="138">("Paid sick leave, Family medical leave")</f>
        <v>Paid sick leave, Family medical leave</v>
      </c>
      <c r="CW181" t="s">
        <v>1292</v>
      </c>
      <c r="CY181">
        <v>0</v>
      </c>
      <c r="DB181">
        <v>0</v>
      </c>
      <c r="DQ181">
        <v>0</v>
      </c>
      <c r="DT181">
        <v>0</v>
      </c>
      <c r="EF181">
        <v>0</v>
      </c>
      <c r="ER181">
        <v>0</v>
      </c>
      <c r="FD181">
        <v>0</v>
      </c>
      <c r="FP181">
        <v>0</v>
      </c>
      <c r="GB181">
        <v>1</v>
      </c>
      <c r="GC181" t="s">
        <v>1294</v>
      </c>
      <c r="GE181" t="str">
        <f>("Statute")</f>
        <v>Statute</v>
      </c>
      <c r="GF181" t="s">
        <v>1294</v>
      </c>
      <c r="GH181">
        <v>1</v>
      </c>
      <c r="GI181" t="s">
        <v>1294</v>
      </c>
      <c r="GK181">
        <v>0</v>
      </c>
      <c r="GQ181">
        <v>0</v>
      </c>
      <c r="GT181">
        <v>0</v>
      </c>
      <c r="HF181">
        <v>0</v>
      </c>
      <c r="HI181">
        <v>0</v>
      </c>
      <c r="IG181">
        <v>0</v>
      </c>
    </row>
    <row r="182" spans="1:241">
      <c r="A182" t="s">
        <v>258</v>
      </c>
      <c r="B182" s="1">
        <v>43678</v>
      </c>
      <c r="C182" s="1">
        <v>44332</v>
      </c>
      <c r="D182" t="str">
        <f>("Firearms, Municipal Broadband, Paid Leave, Rent Control, TEL: Property Tax Rate Limit, TEL: Property Tax Assessment Limit")</f>
        <v>Firearms, Municipal Broadband, Paid Leave, Rent Control, TEL: Property Tax Rate Limit, TEL: Property Tax Assessment Limit</v>
      </c>
      <c r="E182" t="s">
        <v>1295</v>
      </c>
      <c r="G182">
        <v>0</v>
      </c>
      <c r="V182">
        <v>0</v>
      </c>
      <c r="Y182">
        <v>1</v>
      </c>
      <c r="Z182" t="s">
        <v>1296</v>
      </c>
      <c r="AB182" t="str">
        <f>("Possession, Carrying, Transfer, Concealed carry, Ammunition, Ownership, Transportation")</f>
        <v>Possession, Carrying, Transfer, Concealed carry, Ammunition, Ownership, Transportation</v>
      </c>
      <c r="AC182" t="s">
        <v>1297</v>
      </c>
      <c r="AD182" t="s">
        <v>1298</v>
      </c>
      <c r="AE182">
        <v>0</v>
      </c>
      <c r="AK182">
        <v>0</v>
      </c>
      <c r="AW182">
        <v>0</v>
      </c>
      <c r="AZ182">
        <v>0</v>
      </c>
      <c r="BL182">
        <v>0</v>
      </c>
      <c r="BO182">
        <v>1</v>
      </c>
      <c r="BP182" t="s">
        <v>1299</v>
      </c>
      <c r="BR182">
        <v>0</v>
      </c>
      <c r="CA182" t="str">
        <f>("Yes")</f>
        <v>Yes</v>
      </c>
      <c r="CB182" t="s">
        <v>1300</v>
      </c>
      <c r="CD182" t="s">
        <v>1301</v>
      </c>
      <c r="CE182" t="s">
        <v>1300</v>
      </c>
      <c r="CG182">
        <v>0</v>
      </c>
      <c r="CJ182">
        <v>1</v>
      </c>
      <c r="CK182" t="s">
        <v>1302</v>
      </c>
      <c r="CM182" t="str">
        <f t="shared" si="137"/>
        <v>Paid sick leave, Family medical leave</v>
      </c>
      <c r="CN182" t="s">
        <v>1302</v>
      </c>
      <c r="CP182">
        <v>1</v>
      </c>
      <c r="CQ182" t="s">
        <v>1303</v>
      </c>
      <c r="CR182" t="s">
        <v>1304</v>
      </c>
      <c r="CS182" t="str">
        <f>("Public employees")</f>
        <v>Public employees</v>
      </c>
      <c r="CT182" t="s">
        <v>1303</v>
      </c>
      <c r="CV182" t="str">
        <f t="shared" si="138"/>
        <v>Paid sick leave, Family medical leave</v>
      </c>
      <c r="CW182" t="s">
        <v>1303</v>
      </c>
      <c r="CY182">
        <v>0</v>
      </c>
      <c r="DB182">
        <v>1</v>
      </c>
      <c r="DC182" t="s">
        <v>1305</v>
      </c>
      <c r="DE182" t="str">
        <f t="shared" ref="DE182:DE199" si="139">("Statute")</f>
        <v>Statute</v>
      </c>
      <c r="DF182" t="s">
        <v>1305</v>
      </c>
      <c r="DH182">
        <v>1</v>
      </c>
      <c r="DI182" t="s">
        <v>1305</v>
      </c>
      <c r="DK182" t="str">
        <f>("Voluntary agreement with local government")</f>
        <v>Voluntary agreement with local government</v>
      </c>
      <c r="DL182" t="s">
        <v>1305</v>
      </c>
      <c r="DN182">
        <v>0</v>
      </c>
      <c r="DQ182">
        <v>0</v>
      </c>
      <c r="DT182">
        <v>0</v>
      </c>
      <c r="EF182">
        <v>0</v>
      </c>
      <c r="ER182">
        <v>0</v>
      </c>
      <c r="FD182">
        <v>1</v>
      </c>
      <c r="FE182" t="s">
        <v>1306</v>
      </c>
      <c r="FG182" t="str">
        <f>("Statute")</f>
        <v>Statute</v>
      </c>
      <c r="FH182" t="s">
        <v>1306</v>
      </c>
      <c r="FJ182" t="str">
        <f>("Local governments")</f>
        <v>Local governments</v>
      </c>
      <c r="FK182" t="s">
        <v>1306</v>
      </c>
      <c r="FM182">
        <v>1</v>
      </c>
      <c r="FN182" t="s">
        <v>1306</v>
      </c>
      <c r="FP182">
        <v>1</v>
      </c>
      <c r="FQ182" t="s">
        <v>1307</v>
      </c>
      <c r="FS182" t="str">
        <f>("State constitution, Statute")</f>
        <v>State constitution, Statute</v>
      </c>
      <c r="FT182" t="s">
        <v>1307</v>
      </c>
      <c r="FV182" t="str">
        <f>("Types of properties not specified")</f>
        <v>Types of properties not specified</v>
      </c>
      <c r="FY182">
        <v>0</v>
      </c>
      <c r="GB182">
        <v>0</v>
      </c>
      <c r="GK182">
        <v>0</v>
      </c>
      <c r="GQ182">
        <v>0</v>
      </c>
      <c r="GT182">
        <v>0</v>
      </c>
      <c r="HF182">
        <v>0</v>
      </c>
      <c r="HI182">
        <v>0</v>
      </c>
      <c r="IG182">
        <v>0</v>
      </c>
    </row>
    <row r="183" spans="1:241">
      <c r="A183" t="s">
        <v>258</v>
      </c>
      <c r="B183" s="1">
        <v>44333</v>
      </c>
      <c r="C183" s="1">
        <v>44696</v>
      </c>
      <c r="D183" t="str">
        <f>("Firearms, Municipal Broadband, Paid Leave, Rent Control, TEL: Property Tax Rate Limit, TEL: Property Tax Assessment Limit")</f>
        <v>Firearms, Municipal Broadband, Paid Leave, Rent Control, TEL: Property Tax Rate Limit, TEL: Property Tax Assessment Limit</v>
      </c>
      <c r="E183" t="s">
        <v>1295</v>
      </c>
      <c r="G183">
        <v>0</v>
      </c>
      <c r="V183">
        <v>0</v>
      </c>
      <c r="Y183">
        <v>1</v>
      </c>
      <c r="Z183" t="s">
        <v>1296</v>
      </c>
      <c r="AB183" t="str">
        <f>("Possession, Carrying, Transfer, Concealed carry, Ammunition, Ownership, Transportation, Enforcing federal firearm laws")</f>
        <v>Possession, Carrying, Transfer, Concealed carry, Ammunition, Ownership, Transportation, Enforcing federal firearm laws</v>
      </c>
      <c r="AC183" t="s">
        <v>1308</v>
      </c>
      <c r="AD183" t="s">
        <v>1298</v>
      </c>
      <c r="AE183">
        <v>0</v>
      </c>
      <c r="AK183">
        <v>0</v>
      </c>
      <c r="AW183">
        <v>0</v>
      </c>
      <c r="AZ183">
        <v>0</v>
      </c>
      <c r="BL183">
        <v>0</v>
      </c>
      <c r="BO183">
        <v>1</v>
      </c>
      <c r="BP183" t="s">
        <v>1299</v>
      </c>
      <c r="BR183">
        <v>0</v>
      </c>
      <c r="CA183" t="str">
        <f>("Yes")</f>
        <v>Yes</v>
      </c>
      <c r="CB183" t="s">
        <v>1300</v>
      </c>
      <c r="CD183" t="s">
        <v>1301</v>
      </c>
      <c r="CE183" t="s">
        <v>1300</v>
      </c>
      <c r="CG183">
        <v>0</v>
      </c>
      <c r="CJ183">
        <v>1</v>
      </c>
      <c r="CK183" t="s">
        <v>1302</v>
      </c>
      <c r="CM183" t="str">
        <f t="shared" si="137"/>
        <v>Paid sick leave, Family medical leave</v>
      </c>
      <c r="CN183" t="s">
        <v>1302</v>
      </c>
      <c r="CP183">
        <v>1</v>
      </c>
      <c r="CQ183" t="s">
        <v>1303</v>
      </c>
      <c r="CR183" t="s">
        <v>1304</v>
      </c>
      <c r="CS183" t="str">
        <f>("Public employees")</f>
        <v>Public employees</v>
      </c>
      <c r="CT183" t="s">
        <v>1303</v>
      </c>
      <c r="CV183" t="str">
        <f t="shared" si="138"/>
        <v>Paid sick leave, Family medical leave</v>
      </c>
      <c r="CW183" t="s">
        <v>1303</v>
      </c>
      <c r="CY183">
        <v>0</v>
      </c>
      <c r="DB183">
        <v>1</v>
      </c>
      <c r="DC183" t="s">
        <v>1305</v>
      </c>
      <c r="DE183" t="str">
        <f t="shared" si="139"/>
        <v>Statute</v>
      </c>
      <c r="DF183" t="s">
        <v>1305</v>
      </c>
      <c r="DH183">
        <v>1</v>
      </c>
      <c r="DI183" t="s">
        <v>1305</v>
      </c>
      <c r="DK183" t="str">
        <f>("Voluntary agreement with local government")</f>
        <v>Voluntary agreement with local government</v>
      </c>
      <c r="DL183" t="s">
        <v>1305</v>
      </c>
      <c r="DN183">
        <v>0</v>
      </c>
      <c r="DQ183">
        <v>0</v>
      </c>
      <c r="DT183">
        <v>0</v>
      </c>
      <c r="EF183">
        <v>0</v>
      </c>
      <c r="ER183">
        <v>0</v>
      </c>
      <c r="FD183">
        <v>1</v>
      </c>
      <c r="FE183" t="s">
        <v>1306</v>
      </c>
      <c r="FG183" t="str">
        <f>("Statute")</f>
        <v>Statute</v>
      </c>
      <c r="FH183" t="s">
        <v>1306</v>
      </c>
      <c r="FJ183" t="str">
        <f>("Local governments")</f>
        <v>Local governments</v>
      </c>
      <c r="FK183" t="s">
        <v>1306</v>
      </c>
      <c r="FM183">
        <v>1</v>
      </c>
      <c r="FN183" t="s">
        <v>1306</v>
      </c>
      <c r="FP183">
        <v>1</v>
      </c>
      <c r="FQ183" t="s">
        <v>1307</v>
      </c>
      <c r="FS183" t="str">
        <f>("State constitution, Statute")</f>
        <v>State constitution, Statute</v>
      </c>
      <c r="FT183" t="s">
        <v>1307</v>
      </c>
      <c r="FV183" t="str">
        <f>("Types of properties not specified")</f>
        <v>Types of properties not specified</v>
      </c>
      <c r="FY183">
        <v>0</v>
      </c>
      <c r="GB183">
        <v>0</v>
      </c>
      <c r="GK183">
        <v>0</v>
      </c>
      <c r="GQ183">
        <v>0</v>
      </c>
      <c r="GT183">
        <v>0</v>
      </c>
      <c r="HF183">
        <v>0</v>
      </c>
      <c r="HI183">
        <v>0</v>
      </c>
      <c r="IG183">
        <v>0</v>
      </c>
    </row>
    <row r="184" spans="1:241">
      <c r="A184" t="s">
        <v>258</v>
      </c>
      <c r="B184" s="1">
        <v>44697</v>
      </c>
      <c r="C184" s="1">
        <v>44728</v>
      </c>
      <c r="D184" t="str">
        <f>("Firearms, Municipal Broadband, Paid Leave, Rent Control, TEL: Property Tax Rate Limit, TEL: Property Tax Assessment Limit, Transgender Rights")</f>
        <v>Firearms, Municipal Broadband, Paid Leave, Rent Control, TEL: Property Tax Rate Limit, TEL: Property Tax Assessment Limit, Transgender Rights</v>
      </c>
      <c r="E184" t="s">
        <v>1309</v>
      </c>
      <c r="G184">
        <v>0</v>
      </c>
      <c r="V184">
        <v>0</v>
      </c>
      <c r="Y184">
        <v>1</v>
      </c>
      <c r="Z184" t="s">
        <v>1296</v>
      </c>
      <c r="AB184" t="str">
        <f>("Possession, Carrying, Transfer, Concealed carry, Ammunition, Ownership, Transportation, Enforcing federal firearm laws")</f>
        <v>Possession, Carrying, Transfer, Concealed carry, Ammunition, Ownership, Transportation, Enforcing federal firearm laws</v>
      </c>
      <c r="AC184" t="s">
        <v>1308</v>
      </c>
      <c r="AD184" t="s">
        <v>1298</v>
      </c>
      <c r="AE184">
        <v>0</v>
      </c>
      <c r="AK184">
        <v>0</v>
      </c>
      <c r="AW184">
        <v>0</v>
      </c>
      <c r="AZ184">
        <v>0</v>
      </c>
      <c r="BL184">
        <v>0</v>
      </c>
      <c r="BO184">
        <v>1</v>
      </c>
      <c r="BP184" t="s">
        <v>1299</v>
      </c>
      <c r="BR184">
        <v>0</v>
      </c>
      <c r="CA184" t="str">
        <f>("Yes")</f>
        <v>Yes</v>
      </c>
      <c r="CB184" t="s">
        <v>1300</v>
      </c>
      <c r="CD184" t="s">
        <v>1301</v>
      </c>
      <c r="CE184" t="s">
        <v>1300</v>
      </c>
      <c r="CG184">
        <v>0</v>
      </c>
      <c r="CJ184">
        <v>1</v>
      </c>
      <c r="CK184" t="s">
        <v>1302</v>
      </c>
      <c r="CM184" t="str">
        <f t="shared" si="137"/>
        <v>Paid sick leave, Family medical leave</v>
      </c>
      <c r="CN184" t="s">
        <v>1302</v>
      </c>
      <c r="CP184">
        <v>1</v>
      </c>
      <c r="CQ184" t="s">
        <v>1303</v>
      </c>
      <c r="CR184" t="s">
        <v>1304</v>
      </c>
      <c r="CS184" t="str">
        <f>("Public employees")</f>
        <v>Public employees</v>
      </c>
      <c r="CT184" t="s">
        <v>1303</v>
      </c>
      <c r="CV184" t="str">
        <f t="shared" si="138"/>
        <v>Paid sick leave, Family medical leave</v>
      </c>
      <c r="CW184" t="s">
        <v>1303</v>
      </c>
      <c r="CY184">
        <v>0</v>
      </c>
      <c r="DB184">
        <v>1</v>
      </c>
      <c r="DC184" t="s">
        <v>1305</v>
      </c>
      <c r="DE184" t="str">
        <f t="shared" si="139"/>
        <v>Statute</v>
      </c>
      <c r="DF184" t="s">
        <v>1305</v>
      </c>
      <c r="DH184">
        <v>1</v>
      </c>
      <c r="DI184" t="s">
        <v>1305</v>
      </c>
      <c r="DK184" t="str">
        <f>("Voluntary agreement with local government")</f>
        <v>Voluntary agreement with local government</v>
      </c>
      <c r="DL184" t="s">
        <v>1305</v>
      </c>
      <c r="DN184">
        <v>0</v>
      </c>
      <c r="DQ184">
        <v>0</v>
      </c>
      <c r="DT184">
        <v>0</v>
      </c>
      <c r="EF184">
        <v>0</v>
      </c>
      <c r="ER184">
        <v>0</v>
      </c>
      <c r="FD184">
        <v>1</v>
      </c>
      <c r="FE184" t="s">
        <v>1306</v>
      </c>
      <c r="FG184" t="str">
        <f>("Statute")</f>
        <v>Statute</v>
      </c>
      <c r="FH184" t="s">
        <v>1306</v>
      </c>
      <c r="FJ184" t="str">
        <f>("Local governments")</f>
        <v>Local governments</v>
      </c>
      <c r="FK184" t="s">
        <v>1306</v>
      </c>
      <c r="FM184">
        <v>1</v>
      </c>
      <c r="FN184" t="s">
        <v>1306</v>
      </c>
      <c r="FP184">
        <v>1</v>
      </c>
      <c r="FQ184" t="s">
        <v>1307</v>
      </c>
      <c r="FS184" t="str">
        <f>("State constitution, Statute")</f>
        <v>State constitution, Statute</v>
      </c>
      <c r="FT184" t="s">
        <v>1307</v>
      </c>
      <c r="FV184" t="str">
        <f>("Types of properties not specified")</f>
        <v>Types of properties not specified</v>
      </c>
      <c r="FY184">
        <v>0</v>
      </c>
      <c r="GB184">
        <v>0</v>
      </c>
      <c r="GK184">
        <v>1</v>
      </c>
      <c r="GL184" t="s">
        <v>1310</v>
      </c>
      <c r="GN184" t="str">
        <f>("Participation in sports for transgender athletes")</f>
        <v>Participation in sports for transgender athletes</v>
      </c>
      <c r="GO184" t="s">
        <v>1310</v>
      </c>
      <c r="GQ184">
        <v>0</v>
      </c>
      <c r="GT184">
        <v>0</v>
      </c>
      <c r="HF184">
        <v>0</v>
      </c>
      <c r="HI184">
        <v>0</v>
      </c>
      <c r="IG184">
        <v>0</v>
      </c>
    </row>
    <row r="185" spans="1:241">
      <c r="A185" t="s">
        <v>258</v>
      </c>
      <c r="B185" s="1">
        <v>44729</v>
      </c>
      <c r="C185" s="1">
        <v>44834</v>
      </c>
      <c r="D185" t="str">
        <f>("Firearms, Municipal Broadband, Paid Leave, Rent Control, TEL: Property Tax Rate Limit, TEL: Property Tax Assessment Limit, Transgender Rights")</f>
        <v>Firearms, Municipal Broadband, Paid Leave, Rent Control, TEL: Property Tax Rate Limit, TEL: Property Tax Assessment Limit, Transgender Rights</v>
      </c>
      <c r="E185" t="s">
        <v>1309</v>
      </c>
      <c r="G185">
        <v>0</v>
      </c>
      <c r="V185">
        <v>0</v>
      </c>
      <c r="Y185">
        <v>1</v>
      </c>
      <c r="Z185" t="s">
        <v>1296</v>
      </c>
      <c r="AB185" t="str">
        <f>("Possession, Carrying, Transfer, Concealed carry, Ammunition, Ownership, Transportation, Enforcing federal firearm laws")</f>
        <v>Possession, Carrying, Transfer, Concealed carry, Ammunition, Ownership, Transportation, Enforcing federal firearm laws</v>
      </c>
      <c r="AC185" t="s">
        <v>1308</v>
      </c>
      <c r="AD185" t="s">
        <v>1298</v>
      </c>
      <c r="AE185">
        <v>0</v>
      </c>
      <c r="AK185">
        <v>0</v>
      </c>
      <c r="AW185">
        <v>0</v>
      </c>
      <c r="AZ185">
        <v>0</v>
      </c>
      <c r="BL185">
        <v>0</v>
      </c>
      <c r="BO185">
        <v>1</v>
      </c>
      <c r="BP185" t="s">
        <v>1299</v>
      </c>
      <c r="BR185">
        <v>0</v>
      </c>
      <c r="CA185" t="str">
        <f>("Yes")</f>
        <v>Yes</v>
      </c>
      <c r="CB185" t="s">
        <v>1300</v>
      </c>
      <c r="CD185" t="s">
        <v>1301</v>
      </c>
      <c r="CE185" t="s">
        <v>1300</v>
      </c>
      <c r="CG185">
        <v>0</v>
      </c>
      <c r="CJ185">
        <v>1</v>
      </c>
      <c r="CK185" t="s">
        <v>1302</v>
      </c>
      <c r="CM185" t="str">
        <f t="shared" si="137"/>
        <v>Paid sick leave, Family medical leave</v>
      </c>
      <c r="CN185" t="s">
        <v>1302</v>
      </c>
      <c r="CP185">
        <v>1</v>
      </c>
      <c r="CQ185" t="s">
        <v>1303</v>
      </c>
      <c r="CR185" t="s">
        <v>1304</v>
      </c>
      <c r="CS185" t="str">
        <f>("Public employees")</f>
        <v>Public employees</v>
      </c>
      <c r="CT185" t="s">
        <v>1303</v>
      </c>
      <c r="CV185" t="str">
        <f t="shared" si="138"/>
        <v>Paid sick leave, Family medical leave</v>
      </c>
      <c r="CW185" t="s">
        <v>1303</v>
      </c>
      <c r="CY185">
        <v>0</v>
      </c>
      <c r="DB185">
        <v>1</v>
      </c>
      <c r="DC185" t="s">
        <v>1305</v>
      </c>
      <c r="DE185" t="str">
        <f t="shared" si="139"/>
        <v>Statute</v>
      </c>
      <c r="DF185" t="s">
        <v>1305</v>
      </c>
      <c r="DH185">
        <v>1</v>
      </c>
      <c r="DI185" t="s">
        <v>1305</v>
      </c>
      <c r="DK185" t="str">
        <f>("Voluntary agreement with local government")</f>
        <v>Voluntary agreement with local government</v>
      </c>
      <c r="DL185" t="s">
        <v>1305</v>
      </c>
      <c r="DN185">
        <v>0</v>
      </c>
      <c r="DQ185">
        <v>0</v>
      </c>
      <c r="DT185">
        <v>0</v>
      </c>
      <c r="EF185">
        <v>0</v>
      </c>
      <c r="ER185">
        <v>0</v>
      </c>
      <c r="FD185">
        <v>1</v>
      </c>
      <c r="FE185" t="s">
        <v>1306</v>
      </c>
      <c r="FG185" t="str">
        <f>("Statute")</f>
        <v>Statute</v>
      </c>
      <c r="FH185" t="s">
        <v>1306</v>
      </c>
      <c r="FJ185" t="str">
        <f>("Local governments")</f>
        <v>Local governments</v>
      </c>
      <c r="FK185" t="s">
        <v>1306</v>
      </c>
      <c r="FM185">
        <v>1</v>
      </c>
      <c r="FN185" t="s">
        <v>1306</v>
      </c>
      <c r="FP185">
        <v>1</v>
      </c>
      <c r="FQ185" t="s">
        <v>1307</v>
      </c>
      <c r="FS185" t="str">
        <f>("State constitution, Statute")</f>
        <v>State constitution, Statute</v>
      </c>
      <c r="FT185" t="s">
        <v>1307</v>
      </c>
      <c r="FV185" t="str">
        <f>("Types of properties not specified")</f>
        <v>Types of properties not specified</v>
      </c>
      <c r="FY185">
        <v>0</v>
      </c>
      <c r="GB185">
        <v>0</v>
      </c>
      <c r="GK185">
        <v>1</v>
      </c>
      <c r="GL185" t="s">
        <v>1310</v>
      </c>
      <c r="GN185" t="str">
        <f>("Participation in sports for transgender athletes")</f>
        <v>Participation in sports for transgender athletes</v>
      </c>
      <c r="GO185" t="s">
        <v>1310</v>
      </c>
      <c r="GQ185">
        <v>0</v>
      </c>
      <c r="GT185">
        <v>0</v>
      </c>
      <c r="HF185">
        <v>0</v>
      </c>
      <c r="HI185">
        <v>0</v>
      </c>
      <c r="IG185">
        <v>0</v>
      </c>
    </row>
    <row r="186" spans="1:241">
      <c r="A186" t="s">
        <v>258</v>
      </c>
      <c r="B186" s="1">
        <v>44835</v>
      </c>
      <c r="C186" s="1">
        <v>44866</v>
      </c>
      <c r="D186" t="str">
        <f>("Firearms, Municipal Broadband, Paid Leave, Rent Control, TEL: Property Tax Rate Limit, TEL: Property Tax Assessment Limit, Transgender Rights")</f>
        <v>Firearms, Municipal Broadband, Paid Leave, Rent Control, TEL: Property Tax Rate Limit, TEL: Property Tax Assessment Limit, Transgender Rights</v>
      </c>
      <c r="E186" t="s">
        <v>1311</v>
      </c>
      <c r="G186">
        <v>0</v>
      </c>
      <c r="V186">
        <v>0</v>
      </c>
      <c r="Y186">
        <v>1</v>
      </c>
      <c r="Z186" t="s">
        <v>1296</v>
      </c>
      <c r="AB186" t="str">
        <f>("Possession, Carrying, Transfer, Concealed carry, Ammunition, Ownership, Transportation, Enforcing federal firearm laws")</f>
        <v>Possession, Carrying, Transfer, Concealed carry, Ammunition, Ownership, Transportation, Enforcing federal firearm laws</v>
      </c>
      <c r="AC186" t="s">
        <v>1308</v>
      </c>
      <c r="AD186" t="s">
        <v>1298</v>
      </c>
      <c r="AE186">
        <v>0</v>
      </c>
      <c r="AK186">
        <v>0</v>
      </c>
      <c r="AW186">
        <v>0</v>
      </c>
      <c r="AZ186">
        <v>0</v>
      </c>
      <c r="BL186">
        <v>0</v>
      </c>
      <c r="BO186">
        <v>1</v>
      </c>
      <c r="BP186" t="s">
        <v>1299</v>
      </c>
      <c r="BR186">
        <v>0</v>
      </c>
      <c r="CA186" t="str">
        <f>("Yes")</f>
        <v>Yes</v>
      </c>
      <c r="CB186" t="s">
        <v>1300</v>
      </c>
      <c r="CD186" t="s">
        <v>1301</v>
      </c>
      <c r="CE186" t="s">
        <v>1300</v>
      </c>
      <c r="CG186">
        <v>0</v>
      </c>
      <c r="CJ186">
        <v>1</v>
      </c>
      <c r="CK186" t="s">
        <v>1302</v>
      </c>
      <c r="CM186" t="str">
        <f t="shared" si="137"/>
        <v>Paid sick leave, Family medical leave</v>
      </c>
      <c r="CN186" t="s">
        <v>1302</v>
      </c>
      <c r="CP186">
        <v>1</v>
      </c>
      <c r="CQ186" t="s">
        <v>1312</v>
      </c>
      <c r="CR186" t="s">
        <v>1304</v>
      </c>
      <c r="CS186" t="str">
        <f>("Public employees")</f>
        <v>Public employees</v>
      </c>
      <c r="CT186" t="s">
        <v>1312</v>
      </c>
      <c r="CV186" t="str">
        <f t="shared" si="138"/>
        <v>Paid sick leave, Family medical leave</v>
      </c>
      <c r="CW186" t="s">
        <v>1312</v>
      </c>
      <c r="CY186">
        <v>0</v>
      </c>
      <c r="DB186">
        <v>1</v>
      </c>
      <c r="DC186" t="s">
        <v>1305</v>
      </c>
      <c r="DE186" t="str">
        <f t="shared" si="139"/>
        <v>Statute</v>
      </c>
      <c r="DF186" t="s">
        <v>1305</v>
      </c>
      <c r="DH186">
        <v>1</v>
      </c>
      <c r="DI186" t="s">
        <v>1305</v>
      </c>
      <c r="DK186" t="str">
        <f>("Voluntary agreement with local government")</f>
        <v>Voluntary agreement with local government</v>
      </c>
      <c r="DL186" t="s">
        <v>1305</v>
      </c>
      <c r="DN186">
        <v>0</v>
      </c>
      <c r="DQ186">
        <v>0</v>
      </c>
      <c r="DT186">
        <v>0</v>
      </c>
      <c r="EF186">
        <v>0</v>
      </c>
      <c r="ER186">
        <v>0</v>
      </c>
      <c r="FD186">
        <v>1</v>
      </c>
      <c r="FE186" t="s">
        <v>1306</v>
      </c>
      <c r="FG186" t="str">
        <f>("Statute")</f>
        <v>Statute</v>
      </c>
      <c r="FH186" t="s">
        <v>1306</v>
      </c>
      <c r="FJ186" t="str">
        <f>("Local governments")</f>
        <v>Local governments</v>
      </c>
      <c r="FK186" t="s">
        <v>1306</v>
      </c>
      <c r="FM186">
        <v>1</v>
      </c>
      <c r="FN186" t="s">
        <v>1306</v>
      </c>
      <c r="FP186">
        <v>1</v>
      </c>
      <c r="FQ186" t="s">
        <v>1307</v>
      </c>
      <c r="FS186" t="str">
        <f>("State constitution, Statute")</f>
        <v>State constitution, Statute</v>
      </c>
      <c r="FT186" t="s">
        <v>1307</v>
      </c>
      <c r="FV186" t="str">
        <f>("Types of properties not specified")</f>
        <v>Types of properties not specified</v>
      </c>
      <c r="FY186">
        <v>0</v>
      </c>
      <c r="GB186">
        <v>0</v>
      </c>
      <c r="GK186">
        <v>1</v>
      </c>
      <c r="GL186" t="s">
        <v>1310</v>
      </c>
      <c r="GN186" t="str">
        <f>("Participation in sports for transgender athletes")</f>
        <v>Participation in sports for transgender athletes</v>
      </c>
      <c r="GO186" t="s">
        <v>1310</v>
      </c>
      <c r="GQ186">
        <v>0</v>
      </c>
      <c r="GT186">
        <v>0</v>
      </c>
      <c r="HF186">
        <v>0</v>
      </c>
      <c r="HI186">
        <v>0</v>
      </c>
      <c r="IG186">
        <v>0</v>
      </c>
    </row>
    <row r="187" spans="1:241">
      <c r="A187" t="s">
        <v>259</v>
      </c>
      <c r="B187" s="1">
        <v>43678</v>
      </c>
      <c r="C187" s="1">
        <v>44012</v>
      </c>
      <c r="D187" t="str">
        <f>("Firearms, Rent Control, TEL: Full Disclosure Requirements, TEL: Property Tax Rate Limit, TEL: Property Tax Levy Limit")</f>
        <v>Firearms, Rent Control, TEL: Full Disclosure Requirements, TEL: Property Tax Rate Limit, TEL: Property Tax Levy Limit</v>
      </c>
      <c r="E187" t="s">
        <v>1313</v>
      </c>
      <c r="G187">
        <v>0</v>
      </c>
      <c r="V187">
        <v>0</v>
      </c>
      <c r="Y187">
        <v>1</v>
      </c>
      <c r="Z187" t="s">
        <v>1314</v>
      </c>
      <c r="AB187" t="str">
        <f>("Possession, Purchase, Transfer, Sale, Licensing, Ammunition, Ownership, Transportation, Manufacture")</f>
        <v>Possession, Purchase, Transfer, Sale, Licensing, Ammunition, Ownership, Transportation, Manufacture</v>
      </c>
      <c r="AC187" t="s">
        <v>1315</v>
      </c>
      <c r="AE187">
        <v>0</v>
      </c>
      <c r="AK187">
        <v>1</v>
      </c>
      <c r="AL187" t="s">
        <v>1315</v>
      </c>
      <c r="AN187">
        <v>0</v>
      </c>
      <c r="AQ187" t="str">
        <f t="shared" ref="AQ187:AQ196" si="140">("Civil liability")</f>
        <v>Civil liability</v>
      </c>
      <c r="AR187" t="s">
        <v>1315</v>
      </c>
      <c r="AT187" t="str">
        <f>("Government officials")</f>
        <v>Government officials</v>
      </c>
      <c r="AU187" t="s">
        <v>1314</v>
      </c>
      <c r="AW187">
        <v>0</v>
      </c>
      <c r="AZ187">
        <v>0</v>
      </c>
      <c r="BL187">
        <v>0</v>
      </c>
      <c r="BO187">
        <v>0</v>
      </c>
      <c r="CG187">
        <v>0</v>
      </c>
      <c r="CJ187">
        <v>0</v>
      </c>
      <c r="CY187">
        <v>0</v>
      </c>
      <c r="DB187">
        <v>1</v>
      </c>
      <c r="DC187" t="s">
        <v>1316</v>
      </c>
      <c r="DE187" t="str">
        <f t="shared" si="139"/>
        <v>Statute</v>
      </c>
      <c r="DF187" t="s">
        <v>1316</v>
      </c>
      <c r="DH187">
        <v>0</v>
      </c>
      <c r="DN187">
        <v>0</v>
      </c>
      <c r="DQ187">
        <v>0</v>
      </c>
      <c r="DT187">
        <v>1</v>
      </c>
      <c r="DU187" t="s">
        <v>1317</v>
      </c>
      <c r="DW187" t="str">
        <f t="shared" ref="DW187:DW199" si="141">("Statute")</f>
        <v>Statute</v>
      </c>
      <c r="DX187" t="s">
        <v>1317</v>
      </c>
      <c r="DZ187" t="str">
        <f>("Exceeding property tax rate limitation")</f>
        <v>Exceeding property tax rate limitation</v>
      </c>
      <c r="EA187" t="s">
        <v>1317</v>
      </c>
      <c r="EC187">
        <v>0</v>
      </c>
      <c r="EF187">
        <v>0</v>
      </c>
      <c r="ER187">
        <v>0</v>
      </c>
      <c r="FD187">
        <v>1</v>
      </c>
      <c r="FE187" t="s">
        <v>1318</v>
      </c>
      <c r="FG187" t="str">
        <f>("State constitution, Statute")</f>
        <v>State constitution, Statute</v>
      </c>
      <c r="FH187" t="s">
        <v>1318</v>
      </c>
      <c r="FJ187" t="str">
        <f>("School districts, Local governments")</f>
        <v>School districts, Local governments</v>
      </c>
      <c r="FK187" t="s">
        <v>1318</v>
      </c>
      <c r="FM187">
        <v>1</v>
      </c>
      <c r="FN187" t="s">
        <v>1319</v>
      </c>
      <c r="FP187">
        <v>0</v>
      </c>
      <c r="GB187">
        <v>1</v>
      </c>
      <c r="GC187" t="s">
        <v>1320</v>
      </c>
      <c r="GE187" t="str">
        <f t="shared" ref="GE187:GE199" si="142">("Statute")</f>
        <v>Statute</v>
      </c>
      <c r="GF187" t="s">
        <v>1320</v>
      </c>
      <c r="GH187">
        <v>1</v>
      </c>
      <c r="GI187" t="s">
        <v>1321</v>
      </c>
      <c r="GK187">
        <v>0</v>
      </c>
      <c r="GQ187">
        <v>0</v>
      </c>
      <c r="GT187">
        <v>0</v>
      </c>
      <c r="HF187">
        <v>0</v>
      </c>
      <c r="HI187">
        <v>0</v>
      </c>
      <c r="IG187">
        <v>0</v>
      </c>
    </row>
    <row r="188" spans="1:241">
      <c r="A188" t="s">
        <v>259</v>
      </c>
      <c r="B188" s="1">
        <v>44013</v>
      </c>
      <c r="C188" s="1">
        <v>44377</v>
      </c>
      <c r="D188" t="str">
        <f>("Firearms, Rent Control, TEL: Full Disclosure Requirements, TEL: Property Tax Rate Limit, TEL: Property Tax Levy Limit")</f>
        <v>Firearms, Rent Control, TEL: Full Disclosure Requirements, TEL: Property Tax Rate Limit, TEL: Property Tax Levy Limit</v>
      </c>
      <c r="E188" t="s">
        <v>1322</v>
      </c>
      <c r="G188">
        <v>0</v>
      </c>
      <c r="V188">
        <v>0</v>
      </c>
      <c r="Y188">
        <v>1</v>
      </c>
      <c r="Z188" t="s">
        <v>1314</v>
      </c>
      <c r="AB188" t="str">
        <f>("Possession, Purchase, Transfer, Sale, Licensing, Ammunition, Ownership, Transportation, Manufacture")</f>
        <v>Possession, Purchase, Transfer, Sale, Licensing, Ammunition, Ownership, Transportation, Manufacture</v>
      </c>
      <c r="AC188" t="s">
        <v>1315</v>
      </c>
      <c r="AE188">
        <v>0</v>
      </c>
      <c r="AK188">
        <v>1</v>
      </c>
      <c r="AL188" t="s">
        <v>1315</v>
      </c>
      <c r="AN188">
        <v>0</v>
      </c>
      <c r="AQ188" t="str">
        <f t="shared" si="140"/>
        <v>Civil liability</v>
      </c>
      <c r="AR188" t="s">
        <v>1315</v>
      </c>
      <c r="AT188" t="str">
        <f>("Government officials")</f>
        <v>Government officials</v>
      </c>
      <c r="AU188" t="s">
        <v>1315</v>
      </c>
      <c r="AW188">
        <v>0</v>
      </c>
      <c r="AZ188">
        <v>0</v>
      </c>
      <c r="BL188">
        <v>0</v>
      </c>
      <c r="BO188">
        <v>0</v>
      </c>
      <c r="CG188">
        <v>0</v>
      </c>
      <c r="CJ188">
        <v>0</v>
      </c>
      <c r="CY188">
        <v>0</v>
      </c>
      <c r="DB188">
        <v>1</v>
      </c>
      <c r="DC188" t="s">
        <v>1316</v>
      </c>
      <c r="DE188" t="str">
        <f t="shared" si="139"/>
        <v>Statute</v>
      </c>
      <c r="DF188" t="s">
        <v>1316</v>
      </c>
      <c r="DH188">
        <v>0</v>
      </c>
      <c r="DN188">
        <v>0</v>
      </c>
      <c r="DQ188">
        <v>0</v>
      </c>
      <c r="DT188">
        <v>1</v>
      </c>
      <c r="DU188" t="s">
        <v>1317</v>
      </c>
      <c r="DW188" t="str">
        <f t="shared" si="141"/>
        <v>Statute</v>
      </c>
      <c r="DX188" t="s">
        <v>1317</v>
      </c>
      <c r="DZ188" t="str">
        <f>("Exceeding property tax rate limitation")</f>
        <v>Exceeding property tax rate limitation</v>
      </c>
      <c r="EA188" t="s">
        <v>1317</v>
      </c>
      <c r="EC188">
        <v>0</v>
      </c>
      <c r="EF188">
        <v>0</v>
      </c>
      <c r="ER188">
        <v>0</v>
      </c>
      <c r="FD188">
        <v>1</v>
      </c>
      <c r="FE188" t="s">
        <v>1323</v>
      </c>
      <c r="FG188" t="str">
        <f>("State constitution, Statute")</f>
        <v>State constitution, Statute</v>
      </c>
      <c r="FH188" t="s">
        <v>1323</v>
      </c>
      <c r="FJ188" t="str">
        <f>("School districts, Local governments")</f>
        <v>School districts, Local governments</v>
      </c>
      <c r="FK188" t="s">
        <v>1323</v>
      </c>
      <c r="FM188">
        <v>1</v>
      </c>
      <c r="FN188" t="s">
        <v>1319</v>
      </c>
      <c r="FP188">
        <v>0</v>
      </c>
      <c r="GB188">
        <v>1</v>
      </c>
      <c r="GC188" t="s">
        <v>1320</v>
      </c>
      <c r="GE188" t="str">
        <f t="shared" si="142"/>
        <v>Statute</v>
      </c>
      <c r="GF188" t="s">
        <v>1320</v>
      </c>
      <c r="GH188">
        <v>1</v>
      </c>
      <c r="GI188" t="s">
        <v>1321</v>
      </c>
      <c r="GK188">
        <v>0</v>
      </c>
      <c r="GQ188">
        <v>0</v>
      </c>
      <c r="GT188">
        <v>0</v>
      </c>
      <c r="HF188">
        <v>0</v>
      </c>
      <c r="HI188">
        <v>0</v>
      </c>
      <c r="IG188">
        <v>0</v>
      </c>
    </row>
    <row r="189" spans="1:241">
      <c r="A189" t="s">
        <v>259</v>
      </c>
      <c r="B189" s="1">
        <v>44378</v>
      </c>
      <c r="C189" s="1">
        <v>44742</v>
      </c>
      <c r="D189" t="str">
        <f>("Firearms, Rent Control, TEL: Full Disclosure Requirements, TEL: Property Tax Rate Limit, TEL: Property Tax Levy Limit")</f>
        <v>Firearms, Rent Control, TEL: Full Disclosure Requirements, TEL: Property Tax Rate Limit, TEL: Property Tax Levy Limit</v>
      </c>
      <c r="E189" t="s">
        <v>1324</v>
      </c>
      <c r="G189">
        <v>0</v>
      </c>
      <c r="V189">
        <v>0</v>
      </c>
      <c r="Y189">
        <v>1</v>
      </c>
      <c r="Z189" t="s">
        <v>1314</v>
      </c>
      <c r="AB189" t="str">
        <f>("Possession, Purchase, Transfer, Sale, Licensing, Ammunition, Ownership, Transportation, Manufacture")</f>
        <v>Possession, Purchase, Transfer, Sale, Licensing, Ammunition, Ownership, Transportation, Manufacture</v>
      </c>
      <c r="AC189" t="s">
        <v>1314</v>
      </c>
      <c r="AE189">
        <v>0</v>
      </c>
      <c r="AK189">
        <v>1</v>
      </c>
      <c r="AL189" t="s">
        <v>1314</v>
      </c>
      <c r="AN189">
        <v>0</v>
      </c>
      <c r="AQ189" t="str">
        <f t="shared" si="140"/>
        <v>Civil liability</v>
      </c>
      <c r="AR189" t="s">
        <v>1314</v>
      </c>
      <c r="AT189" t="str">
        <f>("Government officials")</f>
        <v>Government officials</v>
      </c>
      <c r="AU189" t="s">
        <v>1314</v>
      </c>
      <c r="AW189">
        <v>0</v>
      </c>
      <c r="AZ189">
        <v>0</v>
      </c>
      <c r="BL189">
        <v>0</v>
      </c>
      <c r="BO189">
        <v>0</v>
      </c>
      <c r="CG189">
        <v>0</v>
      </c>
      <c r="CJ189">
        <v>0</v>
      </c>
      <c r="CY189">
        <v>0</v>
      </c>
      <c r="DB189">
        <v>1</v>
      </c>
      <c r="DC189" t="s">
        <v>1316</v>
      </c>
      <c r="DE189" t="str">
        <f t="shared" si="139"/>
        <v>Statute</v>
      </c>
      <c r="DF189" t="s">
        <v>1316</v>
      </c>
      <c r="DH189">
        <v>0</v>
      </c>
      <c r="DN189">
        <v>0</v>
      </c>
      <c r="DQ189">
        <v>0</v>
      </c>
      <c r="DT189">
        <v>1</v>
      </c>
      <c r="DU189" t="s">
        <v>1317</v>
      </c>
      <c r="DW189" t="str">
        <f t="shared" si="141"/>
        <v>Statute</v>
      </c>
      <c r="DX189" t="s">
        <v>1317</v>
      </c>
      <c r="DZ189" t="str">
        <f>("Exceeding property tax rate limitation")</f>
        <v>Exceeding property tax rate limitation</v>
      </c>
      <c r="EA189" t="s">
        <v>1317</v>
      </c>
      <c r="EC189">
        <v>0</v>
      </c>
      <c r="EF189">
        <v>0</v>
      </c>
      <c r="ER189">
        <v>0</v>
      </c>
      <c r="FD189">
        <v>1</v>
      </c>
      <c r="FE189" t="s">
        <v>1323</v>
      </c>
      <c r="FG189" t="str">
        <f>("State constitution, Statute")</f>
        <v>State constitution, Statute</v>
      </c>
      <c r="FH189" t="s">
        <v>1323</v>
      </c>
      <c r="FJ189" t="str">
        <f>("School districts, Local governments")</f>
        <v>School districts, Local governments</v>
      </c>
      <c r="FK189" t="s">
        <v>1323</v>
      </c>
      <c r="FM189">
        <v>1</v>
      </c>
      <c r="FN189" t="s">
        <v>1319</v>
      </c>
      <c r="FP189">
        <v>0</v>
      </c>
      <c r="GB189">
        <v>1</v>
      </c>
      <c r="GC189" t="s">
        <v>1320</v>
      </c>
      <c r="GE189" t="str">
        <f t="shared" si="142"/>
        <v>Statute</v>
      </c>
      <c r="GF189" t="s">
        <v>1320</v>
      </c>
      <c r="GH189">
        <v>1</v>
      </c>
      <c r="GI189" t="s">
        <v>1321</v>
      </c>
      <c r="GK189">
        <v>0</v>
      </c>
      <c r="GQ189">
        <v>0</v>
      </c>
      <c r="GT189">
        <v>0</v>
      </c>
      <c r="HF189">
        <v>0</v>
      </c>
      <c r="HI189">
        <v>0</v>
      </c>
      <c r="IG189">
        <v>0</v>
      </c>
    </row>
    <row r="190" spans="1:241">
      <c r="A190" t="s">
        <v>259</v>
      </c>
      <c r="B190" s="1">
        <v>44743</v>
      </c>
      <c r="C190" s="1">
        <v>44866</v>
      </c>
      <c r="D190" t="str">
        <f>("Firearms, Rent Control, TEL: Full Disclosure Requirements, TEL: Property Tax Rate Limit, TEL: Property Tax Levy Limit, Transgender Rights, Race and Racism in School Curriculum")</f>
        <v>Firearms, Rent Control, TEL: Full Disclosure Requirements, TEL: Property Tax Rate Limit, TEL: Property Tax Levy Limit, Transgender Rights, Race and Racism in School Curriculum</v>
      </c>
      <c r="E190" t="s">
        <v>1325</v>
      </c>
      <c r="G190">
        <v>0</v>
      </c>
      <c r="V190">
        <v>0</v>
      </c>
      <c r="Y190">
        <v>1</v>
      </c>
      <c r="Z190" t="s">
        <v>1326</v>
      </c>
      <c r="AB190" t="str">
        <f>("Possession, Purchase, Transfer, Sale, Licensing, Ammunition, Ownership, Transportation, Manufacture")</f>
        <v>Possession, Purchase, Transfer, Sale, Licensing, Ammunition, Ownership, Transportation, Manufacture</v>
      </c>
      <c r="AC190" t="s">
        <v>1314</v>
      </c>
      <c r="AE190">
        <v>0</v>
      </c>
      <c r="AK190">
        <v>1</v>
      </c>
      <c r="AL190" t="s">
        <v>1314</v>
      </c>
      <c r="AN190">
        <v>0</v>
      </c>
      <c r="AQ190" t="str">
        <f t="shared" si="140"/>
        <v>Civil liability</v>
      </c>
      <c r="AR190" t="s">
        <v>1314</v>
      </c>
      <c r="AT190" t="str">
        <f>("Government officials")</f>
        <v>Government officials</v>
      </c>
      <c r="AU190" t="s">
        <v>1314</v>
      </c>
      <c r="AW190">
        <v>0</v>
      </c>
      <c r="AZ190">
        <v>0</v>
      </c>
      <c r="BL190">
        <v>0</v>
      </c>
      <c r="BO190">
        <v>0</v>
      </c>
      <c r="CG190">
        <v>0</v>
      </c>
      <c r="CJ190">
        <v>0</v>
      </c>
      <c r="CY190">
        <v>0</v>
      </c>
      <c r="DB190">
        <v>1</v>
      </c>
      <c r="DC190" t="s">
        <v>1316</v>
      </c>
      <c r="DE190" t="str">
        <f t="shared" si="139"/>
        <v>Statute</v>
      </c>
      <c r="DF190" t="s">
        <v>1316</v>
      </c>
      <c r="DH190">
        <v>0</v>
      </c>
      <c r="DN190">
        <v>0</v>
      </c>
      <c r="DQ190">
        <v>0</v>
      </c>
      <c r="DT190">
        <v>1</v>
      </c>
      <c r="DU190" t="s">
        <v>1317</v>
      </c>
      <c r="DW190" t="str">
        <f t="shared" si="141"/>
        <v>Statute</v>
      </c>
      <c r="DX190" t="s">
        <v>1317</v>
      </c>
      <c r="DZ190" t="str">
        <f>("Exceeding property tax rate limitation")</f>
        <v>Exceeding property tax rate limitation</v>
      </c>
      <c r="EA190" t="s">
        <v>1317</v>
      </c>
      <c r="EC190">
        <v>0</v>
      </c>
      <c r="EF190">
        <v>0</v>
      </c>
      <c r="ER190">
        <v>0</v>
      </c>
      <c r="FD190">
        <v>1</v>
      </c>
      <c r="FE190" t="s">
        <v>1323</v>
      </c>
      <c r="FG190" t="str">
        <f>("State constitution, Statute")</f>
        <v>State constitution, Statute</v>
      </c>
      <c r="FH190" t="s">
        <v>1323</v>
      </c>
      <c r="FJ190" t="str">
        <f>("School districts, Local governments")</f>
        <v>School districts, Local governments</v>
      </c>
      <c r="FK190" t="s">
        <v>1323</v>
      </c>
      <c r="FM190">
        <v>1</v>
      </c>
      <c r="FN190" t="s">
        <v>1319</v>
      </c>
      <c r="FP190">
        <v>0</v>
      </c>
      <c r="GB190">
        <v>1</v>
      </c>
      <c r="GC190" t="s">
        <v>1320</v>
      </c>
      <c r="GE190" t="str">
        <f t="shared" si="142"/>
        <v>Statute</v>
      </c>
      <c r="GF190" t="s">
        <v>1320</v>
      </c>
      <c r="GH190">
        <v>1</v>
      </c>
      <c r="GI190" t="s">
        <v>1321</v>
      </c>
      <c r="GK190">
        <v>1</v>
      </c>
      <c r="GL190" t="s">
        <v>1327</v>
      </c>
      <c r="GN190" t="str">
        <f>("Participation in sports for transgender athletes")</f>
        <v>Participation in sports for transgender athletes</v>
      </c>
      <c r="GO190" t="s">
        <v>1327</v>
      </c>
      <c r="GQ190">
        <v>0</v>
      </c>
      <c r="GT190">
        <v>0</v>
      </c>
      <c r="HF190">
        <v>0</v>
      </c>
      <c r="HI190">
        <v>1</v>
      </c>
      <c r="HJ190" t="s">
        <v>1328</v>
      </c>
      <c r="HL190">
        <v>1</v>
      </c>
      <c r="HM190" t="s">
        <v>1329</v>
      </c>
      <c r="HO190" t="s">
        <v>528</v>
      </c>
      <c r="HP190" t="s">
        <v>1330</v>
      </c>
      <c r="HR190">
        <v>1</v>
      </c>
      <c r="HS190" t="s">
        <v>1331</v>
      </c>
      <c r="HU190" t="str">
        <f>("Not specified")</f>
        <v>Not specified</v>
      </c>
      <c r="HX190" t="str">
        <f>("Withholding funds")</f>
        <v>Withholding funds</v>
      </c>
      <c r="HY190" t="s">
        <v>1331</v>
      </c>
      <c r="IA190" t="str">
        <f>("Public schools")</f>
        <v>Public schools</v>
      </c>
      <c r="IB190" t="s">
        <v>1332</v>
      </c>
      <c r="IC190" t="s">
        <v>1333</v>
      </c>
      <c r="ID190" t="str">
        <f>("College")</f>
        <v>College</v>
      </c>
      <c r="IE190" t="s">
        <v>1332</v>
      </c>
      <c r="IF190" t="s">
        <v>1333</v>
      </c>
      <c r="IG190">
        <v>0</v>
      </c>
    </row>
    <row r="191" spans="1:241">
      <c r="A191" t="s">
        <v>260</v>
      </c>
      <c r="B191" s="1">
        <v>43678</v>
      </c>
      <c r="C191" s="1">
        <v>44280</v>
      </c>
      <c r="D191" t="str">
        <f>("Ban-the-Box, Firearms, Inclusionary Zoning, Municipal Broadband, Paid Leave, Rent Control, TEL: Full Disclosure Requirements, TEL: Property Tax Levy Limit, Transgender Rights")</f>
        <v>Ban-the-Box, Firearms, Inclusionary Zoning, Municipal Broadband, Paid Leave, Rent Control, TEL: Full Disclosure Requirements, TEL: Property Tax Levy Limit, Transgender Rights</v>
      </c>
      <c r="E191" t="s">
        <v>1334</v>
      </c>
      <c r="G191">
        <v>1</v>
      </c>
      <c r="H191" t="s">
        <v>1335</v>
      </c>
      <c r="J191" t="str">
        <f t="shared" ref="J191:J199" si="143">("Private sector")</f>
        <v>Private sector</v>
      </c>
      <c r="K191" t="s">
        <v>1336</v>
      </c>
      <c r="L191" t="s">
        <v>1337</v>
      </c>
      <c r="M191">
        <v>1</v>
      </c>
      <c r="N191" t="s">
        <v>1336</v>
      </c>
      <c r="P191">
        <v>1</v>
      </c>
      <c r="Q191" t="s">
        <v>1338</v>
      </c>
      <c r="S191" t="str">
        <f t="shared" ref="S191:S199" si="144">("Public sector")</f>
        <v>Public sector</v>
      </c>
      <c r="T191" t="s">
        <v>1338</v>
      </c>
      <c r="V191">
        <v>0</v>
      </c>
      <c r="Y191">
        <v>1</v>
      </c>
      <c r="Z191" t="s">
        <v>1339</v>
      </c>
      <c r="AB191" t="str">
        <f t="shared" ref="AB191:AB196" si="145">("Possession, Purchase, Carrying, Transfer, Registration requirements, Sale, Licensing, Ammunition, Ownership, Transportation, Manufacture, The state preempts all firearm regulation")</f>
        <v>Possession, Purchase, Carrying, Transfer, Registration requirements, Sale, Licensing, Ammunition, Ownership, Transportation, Manufacture, The state preempts all firearm regulation</v>
      </c>
      <c r="AC191" t="s">
        <v>1339</v>
      </c>
      <c r="AE191">
        <v>0</v>
      </c>
      <c r="AK191">
        <v>1</v>
      </c>
      <c r="AL191" t="s">
        <v>1339</v>
      </c>
      <c r="AN191">
        <v>0</v>
      </c>
      <c r="AQ191" t="str">
        <f t="shared" si="140"/>
        <v>Civil liability</v>
      </c>
      <c r="AR191" t="s">
        <v>1339</v>
      </c>
      <c r="AT191" t="str">
        <f t="shared" ref="AT191:AT199" si="146">("Government officials, Anyone impacted")</f>
        <v>Government officials, Anyone impacted</v>
      </c>
      <c r="AU191" t="s">
        <v>1339</v>
      </c>
      <c r="AW191">
        <v>0</v>
      </c>
      <c r="AZ191">
        <v>1</v>
      </c>
      <c r="BA191" t="s">
        <v>1340</v>
      </c>
      <c r="BC191" t="str">
        <f t="shared" ref="BC191:BC199" si="147">("Rental")</f>
        <v>Rental</v>
      </c>
      <c r="BD191" t="s">
        <v>1340</v>
      </c>
      <c r="BF191">
        <v>1</v>
      </c>
      <c r="BG191" t="s">
        <v>1340</v>
      </c>
      <c r="BI191" t="str">
        <f t="shared" ref="BI191:BI199" si="148">("Voluntary programs")</f>
        <v>Voluntary programs</v>
      </c>
      <c r="BJ191" t="s">
        <v>1340</v>
      </c>
      <c r="BL191">
        <v>0</v>
      </c>
      <c r="BO191">
        <v>1</v>
      </c>
      <c r="BP191" t="s">
        <v>1341</v>
      </c>
      <c r="BR191">
        <v>0</v>
      </c>
      <c r="CA191" t="str">
        <f t="shared" ref="CA191:CA199" si="149">("Yes")</f>
        <v>Yes</v>
      </c>
      <c r="CB191" t="s">
        <v>1342</v>
      </c>
      <c r="CD191" t="s">
        <v>1343</v>
      </c>
      <c r="CE191" t="s">
        <v>1344</v>
      </c>
      <c r="CG191">
        <v>0</v>
      </c>
      <c r="CJ191">
        <v>1</v>
      </c>
      <c r="CK191" t="s">
        <v>1336</v>
      </c>
      <c r="CM191" t="str">
        <f t="shared" ref="CM191:CM199" si="150">("Paid sick leave, Family medical leave")</f>
        <v>Paid sick leave, Family medical leave</v>
      </c>
      <c r="CN191" t="s">
        <v>1336</v>
      </c>
      <c r="CP191">
        <v>0</v>
      </c>
      <c r="CY191">
        <v>0</v>
      </c>
      <c r="DB191">
        <v>1</v>
      </c>
      <c r="DC191" t="s">
        <v>1340</v>
      </c>
      <c r="DE191" t="str">
        <f t="shared" si="139"/>
        <v>Statute</v>
      </c>
      <c r="DF191" t="s">
        <v>1340</v>
      </c>
      <c r="DH191">
        <v>0</v>
      </c>
      <c r="DN191">
        <v>0</v>
      </c>
      <c r="DQ191">
        <v>0</v>
      </c>
      <c r="DT191">
        <v>1</v>
      </c>
      <c r="DU191" t="s">
        <v>1345</v>
      </c>
      <c r="DW191" t="str">
        <f t="shared" si="141"/>
        <v>Statute</v>
      </c>
      <c r="DX191" t="s">
        <v>1346</v>
      </c>
      <c r="DZ191" t="str">
        <f t="shared" ref="DZ191:DZ199" si="151">("Excess of certified rate (rollback rate), Assessment value")</f>
        <v>Excess of certified rate (rollback rate), Assessment value</v>
      </c>
      <c r="EA191" t="s">
        <v>1345</v>
      </c>
      <c r="EC191">
        <v>1</v>
      </c>
      <c r="ED191" t="s">
        <v>1346</v>
      </c>
      <c r="EF191">
        <v>0</v>
      </c>
      <c r="ER191">
        <v>0</v>
      </c>
      <c r="FD191">
        <v>0</v>
      </c>
      <c r="FP191">
        <v>0</v>
      </c>
      <c r="GB191">
        <v>1</v>
      </c>
      <c r="GC191" t="s">
        <v>1347</v>
      </c>
      <c r="GE191" t="str">
        <f t="shared" si="142"/>
        <v>Statute</v>
      </c>
      <c r="GF191" t="s">
        <v>1347</v>
      </c>
      <c r="GH191">
        <v>1</v>
      </c>
      <c r="GI191" t="s">
        <v>1346</v>
      </c>
      <c r="GK191">
        <v>1</v>
      </c>
      <c r="GL191" t="s">
        <v>1348</v>
      </c>
      <c r="GN191" t="str">
        <f>("Adding new protected classes")</f>
        <v>Adding new protected classes</v>
      </c>
      <c r="GO191" t="s">
        <v>1348</v>
      </c>
      <c r="GP191" t="s">
        <v>1349</v>
      </c>
      <c r="GQ191">
        <v>0</v>
      </c>
      <c r="GT191">
        <v>0</v>
      </c>
      <c r="HF191">
        <v>0</v>
      </c>
      <c r="HI191">
        <v>0</v>
      </c>
      <c r="IG191">
        <v>0</v>
      </c>
    </row>
    <row r="192" spans="1:241">
      <c r="A192" t="s">
        <v>260</v>
      </c>
      <c r="B192" s="1">
        <v>44281</v>
      </c>
      <c r="C192" s="1">
        <v>44318</v>
      </c>
      <c r="D192" t="str">
        <f>("Ban-the-Box, Firearms, Inclusionary Zoning, Municipal Broadband, Paid Leave, Rent Control, TEL: Full Disclosure Requirements, TEL: Property Tax Levy Limit, Transgender Rights")</f>
        <v>Ban-the-Box, Firearms, Inclusionary Zoning, Municipal Broadband, Paid Leave, Rent Control, TEL: Full Disclosure Requirements, TEL: Property Tax Levy Limit, Transgender Rights</v>
      </c>
      <c r="E192" t="s">
        <v>1350</v>
      </c>
      <c r="G192">
        <v>1</v>
      </c>
      <c r="H192" t="s">
        <v>1335</v>
      </c>
      <c r="J192" t="str">
        <f t="shared" si="143"/>
        <v>Private sector</v>
      </c>
      <c r="K192" t="s">
        <v>1336</v>
      </c>
      <c r="L192" t="s">
        <v>1337</v>
      </c>
      <c r="M192">
        <v>1</v>
      </c>
      <c r="N192" t="s">
        <v>1336</v>
      </c>
      <c r="P192">
        <v>1</v>
      </c>
      <c r="Q192" t="s">
        <v>1338</v>
      </c>
      <c r="S192" t="str">
        <f t="shared" si="144"/>
        <v>Public sector</v>
      </c>
      <c r="T192" t="s">
        <v>1338</v>
      </c>
      <c r="V192">
        <v>0</v>
      </c>
      <c r="Y192">
        <v>1</v>
      </c>
      <c r="Z192" t="s">
        <v>1339</v>
      </c>
      <c r="AB192" t="str">
        <f t="shared" si="145"/>
        <v>Possession, Purchase, Carrying, Transfer, Registration requirements, Sale, Licensing, Ammunition, Ownership, Transportation, Manufacture, The state preempts all firearm regulation</v>
      </c>
      <c r="AC192" t="s">
        <v>1339</v>
      </c>
      <c r="AE192">
        <v>0</v>
      </c>
      <c r="AK192">
        <v>1</v>
      </c>
      <c r="AL192" t="s">
        <v>1339</v>
      </c>
      <c r="AN192">
        <v>0</v>
      </c>
      <c r="AQ192" t="str">
        <f t="shared" si="140"/>
        <v>Civil liability</v>
      </c>
      <c r="AR192" t="s">
        <v>1339</v>
      </c>
      <c r="AT192" t="str">
        <f t="shared" si="146"/>
        <v>Government officials, Anyone impacted</v>
      </c>
      <c r="AU192" t="s">
        <v>1339</v>
      </c>
      <c r="AW192">
        <v>0</v>
      </c>
      <c r="AZ192">
        <v>1</v>
      </c>
      <c r="BA192" t="s">
        <v>1340</v>
      </c>
      <c r="BC192" t="str">
        <f t="shared" si="147"/>
        <v>Rental</v>
      </c>
      <c r="BD192" t="s">
        <v>1340</v>
      </c>
      <c r="BF192">
        <v>1</v>
      </c>
      <c r="BG192" t="s">
        <v>1340</v>
      </c>
      <c r="BI192" t="str">
        <f t="shared" si="148"/>
        <v>Voluntary programs</v>
      </c>
      <c r="BJ192" t="s">
        <v>1340</v>
      </c>
      <c r="BL192">
        <v>0</v>
      </c>
      <c r="BO192">
        <v>1</v>
      </c>
      <c r="BP192" t="s">
        <v>1341</v>
      </c>
      <c r="BR192">
        <v>0</v>
      </c>
      <c r="CA192" t="str">
        <f t="shared" si="149"/>
        <v>Yes</v>
      </c>
      <c r="CB192" t="s">
        <v>1342</v>
      </c>
      <c r="CD192" t="s">
        <v>1343</v>
      </c>
      <c r="CE192" t="s">
        <v>1344</v>
      </c>
      <c r="CG192">
        <v>0</v>
      </c>
      <c r="CJ192">
        <v>1</v>
      </c>
      <c r="CK192" t="s">
        <v>1336</v>
      </c>
      <c r="CM192" t="str">
        <f t="shared" si="150"/>
        <v>Paid sick leave, Family medical leave</v>
      </c>
      <c r="CN192" t="s">
        <v>1336</v>
      </c>
      <c r="CP192">
        <v>0</v>
      </c>
      <c r="CY192">
        <v>0</v>
      </c>
      <c r="DB192">
        <v>1</v>
      </c>
      <c r="DC192" t="s">
        <v>1340</v>
      </c>
      <c r="DE192" t="str">
        <f t="shared" si="139"/>
        <v>Statute</v>
      </c>
      <c r="DF192" t="s">
        <v>1340</v>
      </c>
      <c r="DH192">
        <v>0</v>
      </c>
      <c r="DN192">
        <v>0</v>
      </c>
      <c r="DQ192">
        <v>0</v>
      </c>
      <c r="DT192">
        <v>1</v>
      </c>
      <c r="DU192" t="s">
        <v>1345</v>
      </c>
      <c r="DW192" t="str">
        <f t="shared" si="141"/>
        <v>Statute</v>
      </c>
      <c r="DX192" t="s">
        <v>1346</v>
      </c>
      <c r="DZ192" t="str">
        <f t="shared" si="151"/>
        <v>Excess of certified rate (rollback rate), Assessment value</v>
      </c>
      <c r="EA192" t="s">
        <v>1345</v>
      </c>
      <c r="EC192">
        <v>1</v>
      </c>
      <c r="ED192" t="s">
        <v>1346</v>
      </c>
      <c r="EF192">
        <v>0</v>
      </c>
      <c r="ER192">
        <v>0</v>
      </c>
      <c r="FD192">
        <v>0</v>
      </c>
      <c r="FP192">
        <v>0</v>
      </c>
      <c r="GB192">
        <v>1</v>
      </c>
      <c r="GC192" t="s">
        <v>1347</v>
      </c>
      <c r="GE192" t="str">
        <f t="shared" si="142"/>
        <v>Statute</v>
      </c>
      <c r="GF192" t="s">
        <v>1347</v>
      </c>
      <c r="GH192">
        <v>1</v>
      </c>
      <c r="GI192" t="s">
        <v>1346</v>
      </c>
      <c r="GK192">
        <v>1</v>
      </c>
      <c r="GL192" t="s">
        <v>1351</v>
      </c>
      <c r="GN192" t="str">
        <f t="shared" ref="GN192:GN199" si="152">("Adding new protected classes, Participation in sports for transgender athletes")</f>
        <v>Adding new protected classes, Participation in sports for transgender athletes</v>
      </c>
      <c r="GO192" t="s">
        <v>1351</v>
      </c>
      <c r="GP192" t="s">
        <v>1349</v>
      </c>
      <c r="GQ192">
        <v>0</v>
      </c>
      <c r="GT192">
        <v>0</v>
      </c>
      <c r="HF192">
        <v>0</v>
      </c>
      <c r="HI192">
        <v>0</v>
      </c>
      <c r="IG192">
        <v>0</v>
      </c>
    </row>
    <row r="193" spans="1:241">
      <c r="A193" t="s">
        <v>260</v>
      </c>
      <c r="B193" s="1">
        <v>44319</v>
      </c>
      <c r="C193" s="1">
        <v>44328</v>
      </c>
      <c r="D193" t="str">
        <f>("Ban-the-Box, Firearms, Inclusionary Zoning, Municipal Broadband, Paid Leave, Rent Control, TEL: Full Disclosure Requirements, TEL: Property Tax Levy Limit, Transgender Rights")</f>
        <v>Ban-the-Box, Firearms, Inclusionary Zoning, Municipal Broadband, Paid Leave, Rent Control, TEL: Full Disclosure Requirements, TEL: Property Tax Levy Limit, Transgender Rights</v>
      </c>
      <c r="E193" t="s">
        <v>1352</v>
      </c>
      <c r="G193">
        <v>1</v>
      </c>
      <c r="H193" t="s">
        <v>1335</v>
      </c>
      <c r="J193" t="str">
        <f t="shared" si="143"/>
        <v>Private sector</v>
      </c>
      <c r="K193" t="s">
        <v>1336</v>
      </c>
      <c r="L193" t="s">
        <v>1337</v>
      </c>
      <c r="M193">
        <v>1</v>
      </c>
      <c r="N193" t="s">
        <v>1336</v>
      </c>
      <c r="P193">
        <v>1</v>
      </c>
      <c r="Q193" t="s">
        <v>1338</v>
      </c>
      <c r="S193" t="str">
        <f t="shared" si="144"/>
        <v>Public sector</v>
      </c>
      <c r="T193" t="s">
        <v>1338</v>
      </c>
      <c r="V193">
        <v>0</v>
      </c>
      <c r="Y193">
        <v>1</v>
      </c>
      <c r="Z193" t="s">
        <v>1339</v>
      </c>
      <c r="AB193" t="str">
        <f t="shared" si="145"/>
        <v>Possession, Purchase, Carrying, Transfer, Registration requirements, Sale, Licensing, Ammunition, Ownership, Transportation, Manufacture, The state preempts all firearm regulation</v>
      </c>
      <c r="AC193" t="s">
        <v>1339</v>
      </c>
      <c r="AE193">
        <v>0</v>
      </c>
      <c r="AK193">
        <v>1</v>
      </c>
      <c r="AL193" t="s">
        <v>1339</v>
      </c>
      <c r="AN193">
        <v>0</v>
      </c>
      <c r="AQ193" t="str">
        <f t="shared" si="140"/>
        <v>Civil liability</v>
      </c>
      <c r="AR193" t="s">
        <v>1339</v>
      </c>
      <c r="AT193" t="str">
        <f t="shared" si="146"/>
        <v>Government officials, Anyone impacted</v>
      </c>
      <c r="AU193" t="s">
        <v>1339</v>
      </c>
      <c r="AW193">
        <v>0</v>
      </c>
      <c r="AZ193">
        <v>1</v>
      </c>
      <c r="BA193" t="s">
        <v>1340</v>
      </c>
      <c r="BC193" t="str">
        <f t="shared" si="147"/>
        <v>Rental</v>
      </c>
      <c r="BD193" t="s">
        <v>1340</v>
      </c>
      <c r="BF193">
        <v>1</v>
      </c>
      <c r="BG193" t="s">
        <v>1340</v>
      </c>
      <c r="BI193" t="str">
        <f t="shared" si="148"/>
        <v>Voluntary programs</v>
      </c>
      <c r="BJ193" t="s">
        <v>1340</v>
      </c>
      <c r="BL193">
        <v>0</v>
      </c>
      <c r="BO193">
        <v>1</v>
      </c>
      <c r="BP193" t="s">
        <v>1341</v>
      </c>
      <c r="BR193">
        <v>0</v>
      </c>
      <c r="CA193" t="str">
        <f t="shared" si="149"/>
        <v>Yes</v>
      </c>
      <c r="CB193" t="s">
        <v>1342</v>
      </c>
      <c r="CD193" t="s">
        <v>1343</v>
      </c>
      <c r="CE193" t="s">
        <v>1344</v>
      </c>
      <c r="CG193">
        <v>0</v>
      </c>
      <c r="CJ193">
        <v>1</v>
      </c>
      <c r="CK193" t="s">
        <v>1336</v>
      </c>
      <c r="CM193" t="str">
        <f t="shared" si="150"/>
        <v>Paid sick leave, Family medical leave</v>
      </c>
      <c r="CN193" t="s">
        <v>1336</v>
      </c>
      <c r="CP193">
        <v>0</v>
      </c>
      <c r="CY193">
        <v>0</v>
      </c>
      <c r="DB193">
        <v>1</v>
      </c>
      <c r="DC193" t="s">
        <v>1340</v>
      </c>
      <c r="DE193" t="str">
        <f t="shared" si="139"/>
        <v>Statute</v>
      </c>
      <c r="DF193" t="s">
        <v>1340</v>
      </c>
      <c r="DH193">
        <v>0</v>
      </c>
      <c r="DN193">
        <v>0</v>
      </c>
      <c r="DQ193">
        <v>0</v>
      </c>
      <c r="DT193">
        <v>1</v>
      </c>
      <c r="DU193" t="s">
        <v>1345</v>
      </c>
      <c r="DW193" t="str">
        <f t="shared" si="141"/>
        <v>Statute</v>
      </c>
      <c r="DX193" t="s">
        <v>1346</v>
      </c>
      <c r="DZ193" t="str">
        <f t="shared" si="151"/>
        <v>Excess of certified rate (rollback rate), Assessment value</v>
      </c>
      <c r="EA193" t="s">
        <v>1345</v>
      </c>
      <c r="EC193">
        <v>1</v>
      </c>
      <c r="ED193" t="s">
        <v>1346</v>
      </c>
      <c r="EF193">
        <v>0</v>
      </c>
      <c r="ER193">
        <v>0</v>
      </c>
      <c r="FD193">
        <v>0</v>
      </c>
      <c r="FP193">
        <v>0</v>
      </c>
      <c r="GB193">
        <v>1</v>
      </c>
      <c r="GC193" t="s">
        <v>1347</v>
      </c>
      <c r="GE193" t="str">
        <f t="shared" si="142"/>
        <v>Statute</v>
      </c>
      <c r="GF193" t="s">
        <v>1347</v>
      </c>
      <c r="GH193">
        <v>1</v>
      </c>
      <c r="GI193" t="s">
        <v>1346</v>
      </c>
      <c r="GK193">
        <v>1</v>
      </c>
      <c r="GL193" t="s">
        <v>1353</v>
      </c>
      <c r="GN193" t="str">
        <f t="shared" si="152"/>
        <v>Adding new protected classes, Participation in sports for transgender athletes</v>
      </c>
      <c r="GO193" t="s">
        <v>1354</v>
      </c>
      <c r="GP193" t="s">
        <v>1355</v>
      </c>
      <c r="GQ193">
        <v>0</v>
      </c>
      <c r="GT193">
        <v>0</v>
      </c>
      <c r="HF193">
        <v>0</v>
      </c>
      <c r="HI193">
        <v>0</v>
      </c>
      <c r="IG193">
        <v>0</v>
      </c>
    </row>
    <row r="194" spans="1:241">
      <c r="A194" t="s">
        <v>260</v>
      </c>
      <c r="B194" s="1">
        <v>44329</v>
      </c>
      <c r="C194" s="1">
        <v>44340</v>
      </c>
      <c r="D194" t="str">
        <f>("Ban-the-Box, Firearms, Inclusionary Zoning, Municipal Broadband, Paid Leave, Rent Control, TEL: Full Disclosure Requirements, TEL: Property Tax Levy Limit, Transgender Rights")</f>
        <v>Ban-the-Box, Firearms, Inclusionary Zoning, Municipal Broadband, Paid Leave, Rent Control, TEL: Full Disclosure Requirements, TEL: Property Tax Levy Limit, Transgender Rights</v>
      </c>
      <c r="E194" t="s">
        <v>1356</v>
      </c>
      <c r="G194">
        <v>1</v>
      </c>
      <c r="H194" t="s">
        <v>1335</v>
      </c>
      <c r="J194" t="str">
        <f t="shared" si="143"/>
        <v>Private sector</v>
      </c>
      <c r="K194" t="s">
        <v>1336</v>
      </c>
      <c r="L194" t="s">
        <v>1337</v>
      </c>
      <c r="M194">
        <v>1</v>
      </c>
      <c r="N194" t="s">
        <v>1336</v>
      </c>
      <c r="P194">
        <v>1</v>
      </c>
      <c r="Q194" t="s">
        <v>1338</v>
      </c>
      <c r="S194" t="str">
        <f t="shared" si="144"/>
        <v>Public sector</v>
      </c>
      <c r="T194" t="s">
        <v>1338</v>
      </c>
      <c r="V194">
        <v>0</v>
      </c>
      <c r="Y194">
        <v>1</v>
      </c>
      <c r="Z194" t="s">
        <v>1339</v>
      </c>
      <c r="AB194" t="str">
        <f t="shared" si="145"/>
        <v>Possession, Purchase, Carrying, Transfer, Registration requirements, Sale, Licensing, Ammunition, Ownership, Transportation, Manufacture, The state preempts all firearm regulation</v>
      </c>
      <c r="AC194" t="s">
        <v>1339</v>
      </c>
      <c r="AE194">
        <v>0</v>
      </c>
      <c r="AK194">
        <v>1</v>
      </c>
      <c r="AL194" t="s">
        <v>1339</v>
      </c>
      <c r="AN194">
        <v>0</v>
      </c>
      <c r="AQ194" t="str">
        <f t="shared" si="140"/>
        <v>Civil liability</v>
      </c>
      <c r="AR194" t="s">
        <v>1339</v>
      </c>
      <c r="AT194" t="str">
        <f t="shared" si="146"/>
        <v>Government officials, Anyone impacted</v>
      </c>
      <c r="AU194" t="s">
        <v>1339</v>
      </c>
      <c r="AW194">
        <v>0</v>
      </c>
      <c r="AZ194">
        <v>1</v>
      </c>
      <c r="BA194" t="s">
        <v>1340</v>
      </c>
      <c r="BC194" t="str">
        <f t="shared" si="147"/>
        <v>Rental</v>
      </c>
      <c r="BD194" t="s">
        <v>1340</v>
      </c>
      <c r="BF194">
        <v>1</v>
      </c>
      <c r="BG194" t="s">
        <v>1340</v>
      </c>
      <c r="BI194" t="str">
        <f t="shared" si="148"/>
        <v>Voluntary programs</v>
      </c>
      <c r="BJ194" t="s">
        <v>1340</v>
      </c>
      <c r="BL194">
        <v>0</v>
      </c>
      <c r="BO194">
        <v>1</v>
      </c>
      <c r="BP194" t="s">
        <v>1341</v>
      </c>
      <c r="BR194">
        <v>0</v>
      </c>
      <c r="CA194" t="str">
        <f t="shared" si="149"/>
        <v>Yes</v>
      </c>
      <c r="CB194" t="s">
        <v>1342</v>
      </c>
      <c r="CD194" t="s">
        <v>1343</v>
      </c>
      <c r="CE194" t="s">
        <v>1344</v>
      </c>
      <c r="CG194">
        <v>0</v>
      </c>
      <c r="CJ194">
        <v>1</v>
      </c>
      <c r="CK194" t="s">
        <v>1336</v>
      </c>
      <c r="CM194" t="str">
        <f t="shared" si="150"/>
        <v>Paid sick leave, Family medical leave</v>
      </c>
      <c r="CN194" t="s">
        <v>1336</v>
      </c>
      <c r="CP194">
        <v>0</v>
      </c>
      <c r="CY194">
        <v>0</v>
      </c>
      <c r="DB194">
        <v>1</v>
      </c>
      <c r="DC194" t="s">
        <v>1340</v>
      </c>
      <c r="DE194" t="str">
        <f t="shared" si="139"/>
        <v>Statute</v>
      </c>
      <c r="DF194" t="s">
        <v>1340</v>
      </c>
      <c r="DH194">
        <v>0</v>
      </c>
      <c r="DN194">
        <v>0</v>
      </c>
      <c r="DQ194">
        <v>0</v>
      </c>
      <c r="DT194">
        <v>1</v>
      </c>
      <c r="DU194" t="s">
        <v>1345</v>
      </c>
      <c r="DW194" t="str">
        <f t="shared" si="141"/>
        <v>Statute</v>
      </c>
      <c r="DX194" t="s">
        <v>1346</v>
      </c>
      <c r="DZ194" t="str">
        <f t="shared" si="151"/>
        <v>Excess of certified rate (rollback rate), Assessment value</v>
      </c>
      <c r="EA194" t="s">
        <v>1345</v>
      </c>
      <c r="EC194">
        <v>1</v>
      </c>
      <c r="ED194" t="s">
        <v>1346</v>
      </c>
      <c r="EF194">
        <v>0</v>
      </c>
      <c r="ER194">
        <v>0</v>
      </c>
      <c r="FD194">
        <v>0</v>
      </c>
      <c r="FP194">
        <v>0</v>
      </c>
      <c r="GB194">
        <v>1</v>
      </c>
      <c r="GC194" t="s">
        <v>1347</v>
      </c>
      <c r="GE194" t="str">
        <f t="shared" si="142"/>
        <v>Statute</v>
      </c>
      <c r="GF194" t="s">
        <v>1347</v>
      </c>
      <c r="GH194">
        <v>1</v>
      </c>
      <c r="GI194" t="s">
        <v>1346</v>
      </c>
      <c r="GK194">
        <v>1</v>
      </c>
      <c r="GL194" t="s">
        <v>1357</v>
      </c>
      <c r="GN194" t="str">
        <f t="shared" si="152"/>
        <v>Adding new protected classes, Participation in sports for transgender athletes</v>
      </c>
      <c r="GO194" t="s">
        <v>1358</v>
      </c>
      <c r="GP194">
        <v>1</v>
      </c>
      <c r="GQ194">
        <v>0</v>
      </c>
      <c r="GT194">
        <v>0</v>
      </c>
      <c r="HF194">
        <v>0</v>
      </c>
      <c r="HI194">
        <v>0</v>
      </c>
      <c r="IG194">
        <v>0</v>
      </c>
    </row>
    <row r="195" spans="1:241">
      <c r="A195" t="s">
        <v>260</v>
      </c>
      <c r="B195" s="1">
        <v>44341</v>
      </c>
      <c r="C195" s="1">
        <v>44341</v>
      </c>
      <c r="D195" t="s">
        <v>1359</v>
      </c>
      <c r="E195" t="s">
        <v>1360</v>
      </c>
      <c r="G195">
        <v>1</v>
      </c>
      <c r="H195" t="s">
        <v>1335</v>
      </c>
      <c r="J195" t="str">
        <f t="shared" si="143"/>
        <v>Private sector</v>
      </c>
      <c r="K195" t="s">
        <v>1336</v>
      </c>
      <c r="L195" t="s">
        <v>1337</v>
      </c>
      <c r="M195">
        <v>1</v>
      </c>
      <c r="N195" t="s">
        <v>1336</v>
      </c>
      <c r="P195">
        <v>1</v>
      </c>
      <c r="Q195" t="s">
        <v>1338</v>
      </c>
      <c r="S195" t="str">
        <f t="shared" si="144"/>
        <v>Public sector</v>
      </c>
      <c r="T195" t="s">
        <v>1338</v>
      </c>
      <c r="V195">
        <v>0</v>
      </c>
      <c r="Y195">
        <v>1</v>
      </c>
      <c r="Z195" t="s">
        <v>1339</v>
      </c>
      <c r="AB195" t="str">
        <f t="shared" si="145"/>
        <v>Possession, Purchase, Carrying, Transfer, Registration requirements, Sale, Licensing, Ammunition, Ownership, Transportation, Manufacture, The state preempts all firearm regulation</v>
      </c>
      <c r="AC195" t="s">
        <v>1339</v>
      </c>
      <c r="AE195">
        <v>0</v>
      </c>
      <c r="AK195">
        <v>1</v>
      </c>
      <c r="AL195" t="s">
        <v>1339</v>
      </c>
      <c r="AN195">
        <v>0</v>
      </c>
      <c r="AQ195" t="str">
        <f t="shared" si="140"/>
        <v>Civil liability</v>
      </c>
      <c r="AR195" t="s">
        <v>1339</v>
      </c>
      <c r="AT195" t="str">
        <f t="shared" si="146"/>
        <v>Government officials, Anyone impacted</v>
      </c>
      <c r="AU195" t="s">
        <v>1339</v>
      </c>
      <c r="AW195">
        <v>0</v>
      </c>
      <c r="AZ195">
        <v>1</v>
      </c>
      <c r="BA195" t="s">
        <v>1340</v>
      </c>
      <c r="BC195" t="str">
        <f t="shared" si="147"/>
        <v>Rental</v>
      </c>
      <c r="BD195" t="s">
        <v>1340</v>
      </c>
      <c r="BF195">
        <v>1</v>
      </c>
      <c r="BG195" t="s">
        <v>1340</v>
      </c>
      <c r="BI195" t="str">
        <f t="shared" si="148"/>
        <v>Voluntary programs</v>
      </c>
      <c r="BJ195" t="s">
        <v>1340</v>
      </c>
      <c r="BL195">
        <v>0</v>
      </c>
      <c r="BO195">
        <v>1</v>
      </c>
      <c r="BP195" t="s">
        <v>1341</v>
      </c>
      <c r="BR195">
        <v>0</v>
      </c>
      <c r="CA195" t="str">
        <f t="shared" si="149"/>
        <v>Yes</v>
      </c>
      <c r="CB195" t="s">
        <v>1342</v>
      </c>
      <c r="CD195" t="s">
        <v>1343</v>
      </c>
      <c r="CE195" t="s">
        <v>1344</v>
      </c>
      <c r="CG195">
        <v>0</v>
      </c>
      <c r="CJ195">
        <v>1</v>
      </c>
      <c r="CK195" t="s">
        <v>1336</v>
      </c>
      <c r="CM195" t="str">
        <f t="shared" si="150"/>
        <v>Paid sick leave, Family medical leave</v>
      </c>
      <c r="CN195" t="s">
        <v>1336</v>
      </c>
      <c r="CP195">
        <v>0</v>
      </c>
      <c r="CY195">
        <v>0</v>
      </c>
      <c r="DB195">
        <v>1</v>
      </c>
      <c r="DC195" t="s">
        <v>1340</v>
      </c>
      <c r="DE195" t="str">
        <f t="shared" si="139"/>
        <v>Statute</v>
      </c>
      <c r="DF195" t="s">
        <v>1340</v>
      </c>
      <c r="DH195">
        <v>0</v>
      </c>
      <c r="DN195">
        <v>0</v>
      </c>
      <c r="DQ195">
        <v>0</v>
      </c>
      <c r="DT195">
        <v>1</v>
      </c>
      <c r="DU195" t="s">
        <v>1345</v>
      </c>
      <c r="DW195" t="str">
        <f t="shared" si="141"/>
        <v>Statute</v>
      </c>
      <c r="DX195" t="s">
        <v>1346</v>
      </c>
      <c r="DZ195" t="str">
        <f t="shared" si="151"/>
        <v>Excess of certified rate (rollback rate), Assessment value</v>
      </c>
      <c r="EA195" t="s">
        <v>1345</v>
      </c>
      <c r="EC195">
        <v>1</v>
      </c>
      <c r="ED195" t="s">
        <v>1346</v>
      </c>
      <c r="EF195">
        <v>0</v>
      </c>
      <c r="ER195">
        <v>0</v>
      </c>
      <c r="FD195">
        <v>0</v>
      </c>
      <c r="FP195">
        <v>0</v>
      </c>
      <c r="GB195">
        <v>1</v>
      </c>
      <c r="GC195" t="s">
        <v>1347</v>
      </c>
      <c r="GE195" t="str">
        <f t="shared" si="142"/>
        <v>Statute</v>
      </c>
      <c r="GF195" t="s">
        <v>1347</v>
      </c>
      <c r="GH195">
        <v>1</v>
      </c>
      <c r="GI195" t="s">
        <v>1346</v>
      </c>
      <c r="GK195">
        <v>1</v>
      </c>
      <c r="GL195" t="s">
        <v>1357</v>
      </c>
      <c r="GN195" t="str">
        <f t="shared" si="152"/>
        <v>Adding new protected classes, Participation in sports for transgender athletes</v>
      </c>
      <c r="GO195" t="s">
        <v>1361</v>
      </c>
      <c r="GP195" t="s">
        <v>1355</v>
      </c>
      <c r="GQ195">
        <v>0</v>
      </c>
      <c r="GT195">
        <v>0</v>
      </c>
      <c r="HF195">
        <v>0</v>
      </c>
      <c r="HI195">
        <v>1</v>
      </c>
      <c r="HJ195" t="s">
        <v>1362</v>
      </c>
      <c r="HL195">
        <v>1</v>
      </c>
      <c r="HM195" t="s">
        <v>1362</v>
      </c>
      <c r="HO195" t="s">
        <v>1363</v>
      </c>
      <c r="HP195" t="s">
        <v>1362</v>
      </c>
      <c r="HR195">
        <v>1</v>
      </c>
      <c r="HS195" t="s">
        <v>1362</v>
      </c>
      <c r="HU195" t="str">
        <f>("School district")</f>
        <v>School district</v>
      </c>
      <c r="HV195" t="s">
        <v>1362</v>
      </c>
      <c r="HX195" t="str">
        <f>("Withholding funds")</f>
        <v>Withholding funds</v>
      </c>
      <c r="HY195" t="s">
        <v>1362</v>
      </c>
      <c r="IA195" t="str">
        <f>("Public schools, Charter schools")</f>
        <v>Public schools, Charter schools</v>
      </c>
      <c r="IB195" t="s">
        <v>1362</v>
      </c>
      <c r="ID195" t="str">
        <f>("School district")</f>
        <v>School district</v>
      </c>
      <c r="IG195">
        <v>0</v>
      </c>
    </row>
    <row r="196" spans="1:241">
      <c r="A196" t="s">
        <v>260</v>
      </c>
      <c r="B196" s="1">
        <v>44342</v>
      </c>
      <c r="C196" s="1">
        <v>44377</v>
      </c>
      <c r="D196" t="s">
        <v>1359</v>
      </c>
      <c r="E196" t="s">
        <v>1360</v>
      </c>
      <c r="G196">
        <v>1</v>
      </c>
      <c r="H196" t="s">
        <v>1335</v>
      </c>
      <c r="J196" t="str">
        <f t="shared" si="143"/>
        <v>Private sector</v>
      </c>
      <c r="K196" t="s">
        <v>1336</v>
      </c>
      <c r="L196" t="s">
        <v>1337</v>
      </c>
      <c r="M196">
        <v>1</v>
      </c>
      <c r="N196" t="s">
        <v>1336</v>
      </c>
      <c r="P196">
        <v>1</v>
      </c>
      <c r="Q196" t="s">
        <v>1338</v>
      </c>
      <c r="S196" t="str">
        <f t="shared" si="144"/>
        <v>Public sector</v>
      </c>
      <c r="T196" t="s">
        <v>1338</v>
      </c>
      <c r="V196">
        <v>0</v>
      </c>
      <c r="Y196">
        <v>1</v>
      </c>
      <c r="Z196" t="s">
        <v>1339</v>
      </c>
      <c r="AB196" t="str">
        <f t="shared" si="145"/>
        <v>Possession, Purchase, Carrying, Transfer, Registration requirements, Sale, Licensing, Ammunition, Ownership, Transportation, Manufacture, The state preempts all firearm regulation</v>
      </c>
      <c r="AC196" t="s">
        <v>1339</v>
      </c>
      <c r="AE196">
        <v>0</v>
      </c>
      <c r="AK196">
        <v>1</v>
      </c>
      <c r="AL196" t="s">
        <v>1339</v>
      </c>
      <c r="AN196">
        <v>0</v>
      </c>
      <c r="AQ196" t="str">
        <f t="shared" si="140"/>
        <v>Civil liability</v>
      </c>
      <c r="AR196" t="s">
        <v>1339</v>
      </c>
      <c r="AT196" t="str">
        <f t="shared" si="146"/>
        <v>Government officials, Anyone impacted</v>
      </c>
      <c r="AU196" t="s">
        <v>1339</v>
      </c>
      <c r="AW196">
        <v>0</v>
      </c>
      <c r="AZ196">
        <v>1</v>
      </c>
      <c r="BA196" t="s">
        <v>1340</v>
      </c>
      <c r="BC196" t="str">
        <f t="shared" si="147"/>
        <v>Rental</v>
      </c>
      <c r="BD196" t="s">
        <v>1340</v>
      </c>
      <c r="BF196">
        <v>1</v>
      </c>
      <c r="BG196" t="s">
        <v>1340</v>
      </c>
      <c r="BI196" t="str">
        <f t="shared" si="148"/>
        <v>Voluntary programs</v>
      </c>
      <c r="BJ196" t="s">
        <v>1340</v>
      </c>
      <c r="BL196">
        <v>0</v>
      </c>
      <c r="BO196">
        <v>1</v>
      </c>
      <c r="BP196" t="s">
        <v>1341</v>
      </c>
      <c r="BR196">
        <v>0</v>
      </c>
      <c r="CA196" t="str">
        <f t="shared" si="149"/>
        <v>Yes</v>
      </c>
      <c r="CB196" t="s">
        <v>1342</v>
      </c>
      <c r="CD196" t="s">
        <v>1343</v>
      </c>
      <c r="CE196" t="s">
        <v>1344</v>
      </c>
      <c r="CG196">
        <v>0</v>
      </c>
      <c r="CJ196">
        <v>1</v>
      </c>
      <c r="CK196" t="s">
        <v>1336</v>
      </c>
      <c r="CM196" t="str">
        <f t="shared" si="150"/>
        <v>Paid sick leave, Family medical leave</v>
      </c>
      <c r="CN196" t="s">
        <v>1336</v>
      </c>
      <c r="CP196">
        <v>0</v>
      </c>
      <c r="CY196">
        <v>0</v>
      </c>
      <c r="DB196">
        <v>1</v>
      </c>
      <c r="DC196" t="s">
        <v>1340</v>
      </c>
      <c r="DE196" t="str">
        <f t="shared" si="139"/>
        <v>Statute</v>
      </c>
      <c r="DF196" t="s">
        <v>1340</v>
      </c>
      <c r="DH196">
        <v>0</v>
      </c>
      <c r="DN196">
        <v>0</v>
      </c>
      <c r="DQ196">
        <v>0</v>
      </c>
      <c r="DT196">
        <v>1</v>
      </c>
      <c r="DU196" t="s">
        <v>1345</v>
      </c>
      <c r="DW196" t="str">
        <f t="shared" si="141"/>
        <v>Statute</v>
      </c>
      <c r="DX196" t="s">
        <v>1346</v>
      </c>
      <c r="DZ196" t="str">
        <f t="shared" si="151"/>
        <v>Excess of certified rate (rollback rate), Assessment value</v>
      </c>
      <c r="EA196" t="s">
        <v>1345</v>
      </c>
      <c r="EC196">
        <v>1</v>
      </c>
      <c r="ED196" t="s">
        <v>1346</v>
      </c>
      <c r="EF196">
        <v>0</v>
      </c>
      <c r="ER196">
        <v>0</v>
      </c>
      <c r="FD196">
        <v>0</v>
      </c>
      <c r="FP196">
        <v>0</v>
      </c>
      <c r="GB196">
        <v>1</v>
      </c>
      <c r="GC196" t="s">
        <v>1347</v>
      </c>
      <c r="GE196" t="str">
        <f t="shared" si="142"/>
        <v>Statute</v>
      </c>
      <c r="GF196" t="s">
        <v>1347</v>
      </c>
      <c r="GH196">
        <v>1</v>
      </c>
      <c r="GI196" t="s">
        <v>1346</v>
      </c>
      <c r="GK196">
        <v>1</v>
      </c>
      <c r="GL196" t="s">
        <v>1351</v>
      </c>
      <c r="GN196" t="str">
        <f t="shared" si="152"/>
        <v>Adding new protected classes, Participation in sports for transgender athletes</v>
      </c>
      <c r="GO196" t="s">
        <v>1364</v>
      </c>
      <c r="GP196" t="s">
        <v>1355</v>
      </c>
      <c r="GQ196">
        <v>0</v>
      </c>
      <c r="GT196">
        <v>0</v>
      </c>
      <c r="HF196">
        <v>0</v>
      </c>
      <c r="HI196">
        <v>1</v>
      </c>
      <c r="HJ196" t="s">
        <v>1362</v>
      </c>
      <c r="HL196">
        <v>1</v>
      </c>
      <c r="HM196" t="s">
        <v>1362</v>
      </c>
      <c r="HO196" t="s">
        <v>1363</v>
      </c>
      <c r="HP196" t="s">
        <v>1362</v>
      </c>
      <c r="HR196">
        <v>1</v>
      </c>
      <c r="HS196" t="s">
        <v>1362</v>
      </c>
      <c r="HU196" t="str">
        <f>("School district")</f>
        <v>School district</v>
      </c>
      <c r="HV196" t="s">
        <v>1362</v>
      </c>
      <c r="HX196" t="str">
        <f>("Withholding funds")</f>
        <v>Withholding funds</v>
      </c>
      <c r="HY196" t="s">
        <v>1362</v>
      </c>
      <c r="IA196" t="str">
        <f>("Public schools, Charter schools")</f>
        <v>Public schools, Charter schools</v>
      </c>
      <c r="IC196" t="s">
        <v>1365</v>
      </c>
      <c r="ID196" t="str">
        <f>("School district")</f>
        <v>School district</v>
      </c>
      <c r="IG196">
        <v>0</v>
      </c>
    </row>
    <row r="197" spans="1:241">
      <c r="A197" t="s">
        <v>260</v>
      </c>
      <c r="B197" s="1">
        <v>44378</v>
      </c>
      <c r="C197" s="1">
        <v>44658</v>
      </c>
      <c r="D197" t="s">
        <v>1359</v>
      </c>
      <c r="E197" t="s">
        <v>1360</v>
      </c>
      <c r="G197">
        <v>1</v>
      </c>
      <c r="H197" t="s">
        <v>1335</v>
      </c>
      <c r="J197" t="str">
        <f t="shared" si="143"/>
        <v>Private sector</v>
      </c>
      <c r="K197" t="s">
        <v>1336</v>
      </c>
      <c r="L197" t="s">
        <v>1337</v>
      </c>
      <c r="M197">
        <v>1</v>
      </c>
      <c r="N197" t="s">
        <v>1336</v>
      </c>
      <c r="P197">
        <v>1</v>
      </c>
      <c r="Q197" t="s">
        <v>1338</v>
      </c>
      <c r="S197" t="str">
        <f t="shared" si="144"/>
        <v>Public sector</v>
      </c>
      <c r="T197" t="s">
        <v>1338</v>
      </c>
      <c r="V197">
        <v>0</v>
      </c>
      <c r="Y197">
        <v>1</v>
      </c>
      <c r="Z197" t="s">
        <v>1339</v>
      </c>
      <c r="AB197" t="s">
        <v>1366</v>
      </c>
      <c r="AC197" t="s">
        <v>1367</v>
      </c>
      <c r="AE197">
        <v>0</v>
      </c>
      <c r="AK197">
        <v>1</v>
      </c>
      <c r="AL197" t="s">
        <v>1367</v>
      </c>
      <c r="AN197">
        <v>0</v>
      </c>
      <c r="AQ197" t="str">
        <f>("Civil liability, Removal from office")</f>
        <v>Civil liability, Removal from office</v>
      </c>
      <c r="AR197" t="s">
        <v>1367</v>
      </c>
      <c r="AT197" t="str">
        <f t="shared" si="146"/>
        <v>Government officials, Anyone impacted</v>
      </c>
      <c r="AU197" t="s">
        <v>1367</v>
      </c>
      <c r="AW197">
        <v>0</v>
      </c>
      <c r="AZ197">
        <v>1</v>
      </c>
      <c r="BA197" t="s">
        <v>1340</v>
      </c>
      <c r="BC197" t="str">
        <f t="shared" si="147"/>
        <v>Rental</v>
      </c>
      <c r="BD197" t="s">
        <v>1340</v>
      </c>
      <c r="BF197">
        <v>1</v>
      </c>
      <c r="BG197" t="s">
        <v>1340</v>
      </c>
      <c r="BI197" t="str">
        <f t="shared" si="148"/>
        <v>Voluntary programs</v>
      </c>
      <c r="BJ197" t="s">
        <v>1340</v>
      </c>
      <c r="BL197">
        <v>0</v>
      </c>
      <c r="BO197">
        <v>1</v>
      </c>
      <c r="BP197" t="s">
        <v>1341</v>
      </c>
      <c r="BR197">
        <v>0</v>
      </c>
      <c r="CA197" t="str">
        <f t="shared" si="149"/>
        <v>Yes</v>
      </c>
      <c r="CB197" t="s">
        <v>1342</v>
      </c>
      <c r="CD197" t="s">
        <v>1343</v>
      </c>
      <c r="CE197" t="s">
        <v>1344</v>
      </c>
      <c r="CG197">
        <v>0</v>
      </c>
      <c r="CJ197">
        <v>1</v>
      </c>
      <c r="CK197" t="s">
        <v>1336</v>
      </c>
      <c r="CM197" t="str">
        <f t="shared" si="150"/>
        <v>Paid sick leave, Family medical leave</v>
      </c>
      <c r="CN197" t="s">
        <v>1336</v>
      </c>
      <c r="CP197">
        <v>0</v>
      </c>
      <c r="CY197">
        <v>0</v>
      </c>
      <c r="DB197">
        <v>1</v>
      </c>
      <c r="DC197" t="s">
        <v>1340</v>
      </c>
      <c r="DE197" t="str">
        <f t="shared" si="139"/>
        <v>Statute</v>
      </c>
      <c r="DF197" t="s">
        <v>1340</v>
      </c>
      <c r="DH197">
        <v>0</v>
      </c>
      <c r="DN197">
        <v>0</v>
      </c>
      <c r="DQ197">
        <v>0</v>
      </c>
      <c r="DT197">
        <v>1</v>
      </c>
      <c r="DU197" t="s">
        <v>1345</v>
      </c>
      <c r="DW197" t="str">
        <f t="shared" si="141"/>
        <v>Statute</v>
      </c>
      <c r="DX197" t="s">
        <v>1346</v>
      </c>
      <c r="DZ197" t="str">
        <f t="shared" si="151"/>
        <v>Excess of certified rate (rollback rate), Assessment value</v>
      </c>
      <c r="EA197" t="s">
        <v>1345</v>
      </c>
      <c r="EC197">
        <v>1</v>
      </c>
      <c r="ED197" t="s">
        <v>1346</v>
      </c>
      <c r="EF197">
        <v>0</v>
      </c>
      <c r="ER197">
        <v>0</v>
      </c>
      <c r="FD197">
        <v>0</v>
      </c>
      <c r="FP197">
        <v>0</v>
      </c>
      <c r="GB197">
        <v>1</v>
      </c>
      <c r="GC197" t="s">
        <v>1347</v>
      </c>
      <c r="GE197" t="str">
        <f t="shared" si="142"/>
        <v>Statute</v>
      </c>
      <c r="GF197" t="s">
        <v>1347</v>
      </c>
      <c r="GH197">
        <v>1</v>
      </c>
      <c r="GI197" t="s">
        <v>1346</v>
      </c>
      <c r="GK197">
        <v>1</v>
      </c>
      <c r="GL197" t="s">
        <v>1368</v>
      </c>
      <c r="GN197" t="str">
        <f t="shared" si="152"/>
        <v>Adding new protected classes, Participation in sports for transgender athletes</v>
      </c>
      <c r="GO197" t="s">
        <v>1369</v>
      </c>
      <c r="GP197" t="s">
        <v>1355</v>
      </c>
      <c r="GQ197">
        <v>0</v>
      </c>
      <c r="GT197">
        <v>0</v>
      </c>
      <c r="HF197">
        <v>0</v>
      </c>
      <c r="HI197">
        <v>1</v>
      </c>
      <c r="HJ197" t="s">
        <v>1362</v>
      </c>
      <c r="HL197">
        <v>1</v>
      </c>
      <c r="HM197" t="s">
        <v>1362</v>
      </c>
      <c r="HO197" t="s">
        <v>1363</v>
      </c>
      <c r="HP197" t="s">
        <v>1362</v>
      </c>
      <c r="HR197">
        <v>1</v>
      </c>
      <c r="HS197" t="s">
        <v>1362</v>
      </c>
      <c r="HU197" t="str">
        <f>("School district")</f>
        <v>School district</v>
      </c>
      <c r="HV197" t="s">
        <v>1362</v>
      </c>
      <c r="HX197" t="str">
        <f>("Withholding funds")</f>
        <v>Withholding funds</v>
      </c>
      <c r="HY197" t="s">
        <v>1362</v>
      </c>
      <c r="IA197" t="str">
        <f>("Public schools, Charter schools")</f>
        <v>Public schools, Charter schools</v>
      </c>
      <c r="IB197" t="s">
        <v>1362</v>
      </c>
      <c r="ID197" t="str">
        <f>("School district")</f>
        <v>School district</v>
      </c>
      <c r="IG197">
        <v>0</v>
      </c>
    </row>
    <row r="198" spans="1:241">
      <c r="A198" t="s">
        <v>260</v>
      </c>
      <c r="B198" s="1">
        <v>44659</v>
      </c>
      <c r="C198" s="1">
        <v>44742</v>
      </c>
      <c r="D198" t="s">
        <v>1359</v>
      </c>
      <c r="E198" t="s">
        <v>1370</v>
      </c>
      <c r="G198">
        <v>1</v>
      </c>
      <c r="H198" t="s">
        <v>1335</v>
      </c>
      <c r="J198" t="str">
        <f t="shared" si="143"/>
        <v>Private sector</v>
      </c>
      <c r="K198" t="s">
        <v>1336</v>
      </c>
      <c r="L198" t="s">
        <v>1337</v>
      </c>
      <c r="M198">
        <v>1</v>
      </c>
      <c r="N198" t="s">
        <v>1336</v>
      </c>
      <c r="P198">
        <v>1</v>
      </c>
      <c r="Q198" t="s">
        <v>1338</v>
      </c>
      <c r="S198" t="str">
        <f t="shared" si="144"/>
        <v>Public sector</v>
      </c>
      <c r="T198" t="s">
        <v>1338</v>
      </c>
      <c r="V198">
        <v>0</v>
      </c>
      <c r="Y198">
        <v>1</v>
      </c>
      <c r="Z198" t="s">
        <v>1339</v>
      </c>
      <c r="AB198" t="s">
        <v>1366</v>
      </c>
      <c r="AC198" t="s">
        <v>1367</v>
      </c>
      <c r="AE198">
        <v>0</v>
      </c>
      <c r="AK198">
        <v>1</v>
      </c>
      <c r="AL198" t="s">
        <v>1367</v>
      </c>
      <c r="AN198">
        <v>0</v>
      </c>
      <c r="AQ198" t="str">
        <f>("Civil liability, Removal from office")</f>
        <v>Civil liability, Removal from office</v>
      </c>
      <c r="AR198" t="s">
        <v>1367</v>
      </c>
      <c r="AT198" t="str">
        <f t="shared" si="146"/>
        <v>Government officials, Anyone impacted</v>
      </c>
      <c r="AU198" t="s">
        <v>1367</v>
      </c>
      <c r="AW198">
        <v>0</v>
      </c>
      <c r="AZ198">
        <v>1</v>
      </c>
      <c r="BA198" t="s">
        <v>1340</v>
      </c>
      <c r="BC198" t="str">
        <f t="shared" si="147"/>
        <v>Rental</v>
      </c>
      <c r="BD198" t="s">
        <v>1340</v>
      </c>
      <c r="BF198">
        <v>1</v>
      </c>
      <c r="BG198" t="s">
        <v>1340</v>
      </c>
      <c r="BI198" t="str">
        <f t="shared" si="148"/>
        <v>Voluntary programs</v>
      </c>
      <c r="BJ198" t="s">
        <v>1340</v>
      </c>
      <c r="BL198">
        <v>0</v>
      </c>
      <c r="BO198">
        <v>1</v>
      </c>
      <c r="BP198" t="s">
        <v>1341</v>
      </c>
      <c r="BR198">
        <v>0</v>
      </c>
      <c r="CA198" t="str">
        <f t="shared" si="149"/>
        <v>Yes</v>
      </c>
      <c r="CB198" t="s">
        <v>1342</v>
      </c>
      <c r="CD198" t="s">
        <v>1343</v>
      </c>
      <c r="CE198" t="s">
        <v>1344</v>
      </c>
      <c r="CG198">
        <v>0</v>
      </c>
      <c r="CJ198">
        <v>1</v>
      </c>
      <c r="CK198" t="s">
        <v>1336</v>
      </c>
      <c r="CM198" t="str">
        <f t="shared" si="150"/>
        <v>Paid sick leave, Family medical leave</v>
      </c>
      <c r="CN198" t="s">
        <v>1336</v>
      </c>
      <c r="CP198">
        <v>0</v>
      </c>
      <c r="CY198">
        <v>0</v>
      </c>
      <c r="DB198">
        <v>1</v>
      </c>
      <c r="DC198" t="s">
        <v>1340</v>
      </c>
      <c r="DE198" t="str">
        <f t="shared" si="139"/>
        <v>Statute</v>
      </c>
      <c r="DF198" t="s">
        <v>1340</v>
      </c>
      <c r="DH198">
        <v>0</v>
      </c>
      <c r="DN198">
        <v>0</v>
      </c>
      <c r="DQ198">
        <v>0</v>
      </c>
      <c r="DT198">
        <v>1</v>
      </c>
      <c r="DU198" t="s">
        <v>1345</v>
      </c>
      <c r="DW198" t="str">
        <f t="shared" si="141"/>
        <v>Statute</v>
      </c>
      <c r="DX198" t="s">
        <v>1346</v>
      </c>
      <c r="DZ198" t="str">
        <f t="shared" si="151"/>
        <v>Excess of certified rate (rollback rate), Assessment value</v>
      </c>
      <c r="EA198" t="s">
        <v>1345</v>
      </c>
      <c r="EC198">
        <v>1</v>
      </c>
      <c r="ED198" t="s">
        <v>1346</v>
      </c>
      <c r="EF198">
        <v>0</v>
      </c>
      <c r="ER198">
        <v>0</v>
      </c>
      <c r="FD198">
        <v>0</v>
      </c>
      <c r="FP198">
        <v>0</v>
      </c>
      <c r="GB198">
        <v>1</v>
      </c>
      <c r="GC198" t="s">
        <v>1347</v>
      </c>
      <c r="GE198" t="str">
        <f t="shared" si="142"/>
        <v>Statute</v>
      </c>
      <c r="GF198" t="s">
        <v>1347</v>
      </c>
      <c r="GH198">
        <v>1</v>
      </c>
      <c r="GI198" t="s">
        <v>1346</v>
      </c>
      <c r="GK198">
        <v>1</v>
      </c>
      <c r="GL198" t="s">
        <v>1368</v>
      </c>
      <c r="GN198" t="str">
        <f t="shared" si="152"/>
        <v>Adding new protected classes, Participation in sports for transgender athletes</v>
      </c>
      <c r="GO198" t="s">
        <v>1369</v>
      </c>
      <c r="GP198" t="s">
        <v>1355</v>
      </c>
      <c r="GQ198">
        <v>0</v>
      </c>
      <c r="GT198">
        <v>0</v>
      </c>
      <c r="HF198">
        <v>0</v>
      </c>
      <c r="HI198">
        <v>1</v>
      </c>
      <c r="HJ198" t="s">
        <v>1371</v>
      </c>
      <c r="HL198">
        <v>1</v>
      </c>
      <c r="HM198" t="s">
        <v>1371</v>
      </c>
      <c r="HO198" t="s">
        <v>1363</v>
      </c>
      <c r="HP198" t="s">
        <v>1372</v>
      </c>
      <c r="HR198">
        <v>1</v>
      </c>
      <c r="HS198" t="s">
        <v>1362</v>
      </c>
      <c r="HU198" t="str">
        <f>("School district")</f>
        <v>School district</v>
      </c>
      <c r="HV198" t="s">
        <v>1362</v>
      </c>
      <c r="HX198" t="str">
        <f>("Withholding funds")</f>
        <v>Withholding funds</v>
      </c>
      <c r="HY198" t="s">
        <v>1362</v>
      </c>
      <c r="IA198" t="str">
        <f>("Public schools, Charter schools")</f>
        <v>Public schools, Charter schools</v>
      </c>
      <c r="IB198" t="s">
        <v>1362</v>
      </c>
      <c r="ID198" t="str">
        <f>("School district")</f>
        <v>School district</v>
      </c>
      <c r="IG198">
        <v>0</v>
      </c>
    </row>
    <row r="199" spans="1:241">
      <c r="A199" t="s">
        <v>260</v>
      </c>
      <c r="B199" s="1">
        <v>44743</v>
      </c>
      <c r="C199" s="1">
        <v>44866</v>
      </c>
      <c r="D199" t="s">
        <v>1359</v>
      </c>
      <c r="E199" t="s">
        <v>1373</v>
      </c>
      <c r="G199">
        <v>1</v>
      </c>
      <c r="H199" t="s">
        <v>1335</v>
      </c>
      <c r="J199" t="str">
        <f t="shared" si="143"/>
        <v>Private sector</v>
      </c>
      <c r="K199" t="s">
        <v>1336</v>
      </c>
      <c r="L199" t="s">
        <v>1337</v>
      </c>
      <c r="M199">
        <v>1</v>
      </c>
      <c r="N199" t="s">
        <v>1336</v>
      </c>
      <c r="P199">
        <v>1</v>
      </c>
      <c r="Q199" t="s">
        <v>1338</v>
      </c>
      <c r="S199" t="str">
        <f t="shared" si="144"/>
        <v>Public sector</v>
      </c>
      <c r="T199" t="s">
        <v>1338</v>
      </c>
      <c r="V199">
        <v>0</v>
      </c>
      <c r="Y199">
        <v>1</v>
      </c>
      <c r="Z199" t="s">
        <v>1339</v>
      </c>
      <c r="AB199" t="s">
        <v>1366</v>
      </c>
      <c r="AC199" t="s">
        <v>1367</v>
      </c>
      <c r="AE199">
        <v>0</v>
      </c>
      <c r="AK199">
        <v>1</v>
      </c>
      <c r="AL199" t="s">
        <v>1367</v>
      </c>
      <c r="AN199">
        <v>0</v>
      </c>
      <c r="AQ199" t="str">
        <f>("Civil liability, Removal from office")</f>
        <v>Civil liability, Removal from office</v>
      </c>
      <c r="AR199" t="s">
        <v>1367</v>
      </c>
      <c r="AT199" t="str">
        <f t="shared" si="146"/>
        <v>Government officials, Anyone impacted</v>
      </c>
      <c r="AU199" t="s">
        <v>1367</v>
      </c>
      <c r="AW199">
        <v>0</v>
      </c>
      <c r="AZ199">
        <v>1</v>
      </c>
      <c r="BA199" t="s">
        <v>1340</v>
      </c>
      <c r="BC199" t="str">
        <f t="shared" si="147"/>
        <v>Rental</v>
      </c>
      <c r="BD199" t="s">
        <v>1340</v>
      </c>
      <c r="BF199">
        <v>1</v>
      </c>
      <c r="BG199" t="s">
        <v>1340</v>
      </c>
      <c r="BI199" t="str">
        <f t="shared" si="148"/>
        <v>Voluntary programs</v>
      </c>
      <c r="BJ199" t="s">
        <v>1340</v>
      </c>
      <c r="BL199">
        <v>0</v>
      </c>
      <c r="BO199">
        <v>1</v>
      </c>
      <c r="BP199" t="s">
        <v>1341</v>
      </c>
      <c r="BR199">
        <v>0</v>
      </c>
      <c r="CA199" t="str">
        <f t="shared" si="149"/>
        <v>Yes</v>
      </c>
      <c r="CB199" t="s">
        <v>1342</v>
      </c>
      <c r="CD199" t="s">
        <v>1343</v>
      </c>
      <c r="CE199" t="s">
        <v>1344</v>
      </c>
      <c r="CG199">
        <v>0</v>
      </c>
      <c r="CJ199">
        <v>1</v>
      </c>
      <c r="CK199" t="s">
        <v>1336</v>
      </c>
      <c r="CM199" t="str">
        <f t="shared" si="150"/>
        <v>Paid sick leave, Family medical leave</v>
      </c>
      <c r="CN199" t="s">
        <v>1336</v>
      </c>
      <c r="CP199">
        <v>0</v>
      </c>
      <c r="CY199">
        <v>0</v>
      </c>
      <c r="DB199">
        <v>1</v>
      </c>
      <c r="DC199" t="s">
        <v>1340</v>
      </c>
      <c r="DE199" t="str">
        <f t="shared" si="139"/>
        <v>Statute</v>
      </c>
      <c r="DF199" t="s">
        <v>1340</v>
      </c>
      <c r="DH199">
        <v>0</v>
      </c>
      <c r="DN199">
        <v>0</v>
      </c>
      <c r="DQ199">
        <v>0</v>
      </c>
      <c r="DT199">
        <v>1</v>
      </c>
      <c r="DU199" t="s">
        <v>1345</v>
      </c>
      <c r="DW199" t="str">
        <f t="shared" si="141"/>
        <v>Statute</v>
      </c>
      <c r="DX199" t="s">
        <v>1346</v>
      </c>
      <c r="DZ199" t="str">
        <f t="shared" si="151"/>
        <v>Excess of certified rate (rollback rate), Assessment value</v>
      </c>
      <c r="EA199" t="s">
        <v>1345</v>
      </c>
      <c r="EC199">
        <v>1</v>
      </c>
      <c r="ED199" t="s">
        <v>1346</v>
      </c>
      <c r="EF199">
        <v>0</v>
      </c>
      <c r="ER199">
        <v>0</v>
      </c>
      <c r="FD199">
        <v>0</v>
      </c>
      <c r="FP199">
        <v>0</v>
      </c>
      <c r="GB199">
        <v>1</v>
      </c>
      <c r="GC199" t="s">
        <v>1347</v>
      </c>
      <c r="GE199" t="str">
        <f t="shared" si="142"/>
        <v>Statute</v>
      </c>
      <c r="GF199" t="s">
        <v>1347</v>
      </c>
      <c r="GH199">
        <v>1</v>
      </c>
      <c r="GI199" t="s">
        <v>1346</v>
      </c>
      <c r="GK199">
        <v>1</v>
      </c>
      <c r="GL199" t="s">
        <v>1374</v>
      </c>
      <c r="GN199" t="str">
        <f t="shared" si="152"/>
        <v>Adding new protected classes, Participation in sports for transgender athletes</v>
      </c>
      <c r="GO199" t="s">
        <v>1375</v>
      </c>
      <c r="GP199" t="s">
        <v>1355</v>
      </c>
      <c r="GQ199">
        <v>0</v>
      </c>
      <c r="GT199">
        <v>0</v>
      </c>
      <c r="HF199">
        <v>0</v>
      </c>
      <c r="HI199">
        <v>1</v>
      </c>
      <c r="HJ199" t="s">
        <v>1371</v>
      </c>
      <c r="HL199">
        <v>1</v>
      </c>
      <c r="HM199" t="s">
        <v>1371</v>
      </c>
      <c r="HO199" t="s">
        <v>1363</v>
      </c>
      <c r="HP199" t="s">
        <v>1372</v>
      </c>
      <c r="HR199">
        <v>1</v>
      </c>
      <c r="HS199" t="s">
        <v>1362</v>
      </c>
      <c r="HU199" t="str">
        <f>("School district")</f>
        <v>School district</v>
      </c>
      <c r="HV199" t="s">
        <v>1362</v>
      </c>
      <c r="HX199" t="str">
        <f>("Withholding funds")</f>
        <v>Withholding funds</v>
      </c>
      <c r="HY199" t="s">
        <v>1362</v>
      </c>
      <c r="IA199" t="str">
        <f>("Public schools, Charter schools")</f>
        <v>Public schools, Charter schools</v>
      </c>
      <c r="IB199" t="s">
        <v>1362</v>
      </c>
      <c r="ID199" t="str">
        <f>("School district")</f>
        <v>School district</v>
      </c>
      <c r="IG199">
        <v>0</v>
      </c>
    </row>
    <row r="200" spans="1:241">
      <c r="A200" t="s">
        <v>261</v>
      </c>
      <c r="B200" s="1">
        <v>43678</v>
      </c>
      <c r="C200" s="1">
        <v>43708</v>
      </c>
      <c r="D200" t="str">
        <f>("Firearms, Inclusionary Zoning, Municipal Broadband, TEL: Full Disclosure Requirements, TEL: Property Tax Rate Limit, TEL: Property Tax Assessment Limit, TEL: Property Tax Levy Limit")</f>
        <v>Firearms, Inclusionary Zoning, Municipal Broadband, TEL: Full Disclosure Requirements, TEL: Property Tax Rate Limit, TEL: Property Tax Assessment Limit, TEL: Property Tax Levy Limit</v>
      </c>
      <c r="E200" t="s">
        <v>1376</v>
      </c>
      <c r="G200">
        <v>0</v>
      </c>
      <c r="V200">
        <v>0</v>
      </c>
      <c r="Y200">
        <v>1</v>
      </c>
      <c r="Z200" t="s">
        <v>1377</v>
      </c>
      <c r="AB200" t="str">
        <f>("Transfer, Registration requirements, Licensing, Ammunition, Ownership, Transportation")</f>
        <v>Transfer, Registration requirements, Licensing, Ammunition, Ownership, Transportation</v>
      </c>
      <c r="AC200" t="s">
        <v>1377</v>
      </c>
      <c r="AD200" t="s">
        <v>1378</v>
      </c>
      <c r="AE200">
        <v>1</v>
      </c>
      <c r="AF200" t="s">
        <v>1379</v>
      </c>
      <c r="AH200" t="str">
        <f t="shared" ref="AH200:AH211" si="153">("Handguns")</f>
        <v>Handguns</v>
      </c>
      <c r="AI200" t="s">
        <v>1379</v>
      </c>
      <c r="AK200">
        <v>1</v>
      </c>
      <c r="AL200" t="s">
        <v>1377</v>
      </c>
      <c r="AN200">
        <v>0</v>
      </c>
      <c r="AP200" t="s">
        <v>1380</v>
      </c>
      <c r="AQ200" t="str">
        <f t="shared" ref="AQ200:AQ211" si="154">("Civil liability")</f>
        <v>Civil liability</v>
      </c>
      <c r="AR200" t="s">
        <v>1377</v>
      </c>
      <c r="AT200" t="str">
        <f t="shared" ref="AT200:AT207" si="155">("Government officials")</f>
        <v>Government officials</v>
      </c>
      <c r="AU200" t="s">
        <v>1377</v>
      </c>
      <c r="AW200">
        <v>0</v>
      </c>
      <c r="AZ200">
        <v>1</v>
      </c>
      <c r="BA200" t="s">
        <v>1381</v>
      </c>
      <c r="BC200" t="str">
        <f t="shared" ref="BC200:BC211" si="156">("Types of residential units not specified")</f>
        <v>Types of residential units not specified</v>
      </c>
      <c r="BF200">
        <v>1</v>
      </c>
      <c r="BG200" t="s">
        <v>1381</v>
      </c>
      <c r="BI200" t="str">
        <f t="shared" ref="BI200:BI211" si="157">("Density bonus, Voluntary programs")</f>
        <v>Density bonus, Voluntary programs</v>
      </c>
      <c r="BJ200" t="s">
        <v>1381</v>
      </c>
      <c r="BL200">
        <v>0</v>
      </c>
      <c r="BO200">
        <v>1</v>
      </c>
      <c r="BP200" t="s">
        <v>1382</v>
      </c>
      <c r="BR200">
        <v>1</v>
      </c>
      <c r="BS200" t="s">
        <v>1383</v>
      </c>
      <c r="BU200" t="str">
        <f t="shared" ref="BU200:BU211" si="158">("No exceptions to state preemption of municipal broadband")</f>
        <v>No exceptions to state preemption of municipal broadband</v>
      </c>
      <c r="BX200" t="str">
        <f t="shared" ref="BX200:BX211" si="159">("No exceptions to state preemption of municipal broadband")</f>
        <v>No exceptions to state preemption of municipal broadband</v>
      </c>
      <c r="CA200" t="str">
        <f t="shared" ref="CA200:CA211" si="160">("No, state law expressly preempts municipal broadband")</f>
        <v>No, state law expressly preempts municipal broadband</v>
      </c>
      <c r="CG200">
        <v>0</v>
      </c>
      <c r="CJ200">
        <v>0</v>
      </c>
      <c r="CY200">
        <v>0</v>
      </c>
      <c r="DB200">
        <v>0</v>
      </c>
      <c r="DD200" t="s">
        <v>1384</v>
      </c>
      <c r="DQ200">
        <v>0</v>
      </c>
      <c r="DT200">
        <v>1</v>
      </c>
      <c r="DU200" t="s">
        <v>1385</v>
      </c>
      <c r="DW200" t="str">
        <f t="shared" ref="DW200:DW211" si="161">("State constitution, Statute")</f>
        <v>State constitution, Statute</v>
      </c>
      <c r="DX200" t="s">
        <v>1385</v>
      </c>
      <c r="DZ200" t="str">
        <f>("Excess of certified rate (rollback rate), Tax rate")</f>
        <v>Excess of certified rate (rollback rate), Tax rate</v>
      </c>
      <c r="EA200" t="s">
        <v>1385</v>
      </c>
      <c r="EC200">
        <v>1</v>
      </c>
      <c r="ED200" t="s">
        <v>1386</v>
      </c>
      <c r="EF200">
        <v>0</v>
      </c>
      <c r="ER200">
        <v>0</v>
      </c>
      <c r="FD200">
        <v>1</v>
      </c>
      <c r="FE200" t="s">
        <v>1387</v>
      </c>
      <c r="FG200" t="str">
        <f t="shared" ref="FG200:FG211" si="162">("State constitution, Statute")</f>
        <v>State constitution, Statute</v>
      </c>
      <c r="FH200" t="s">
        <v>1388</v>
      </c>
      <c r="FJ200" t="str">
        <f>("Local governments")</f>
        <v>Local governments</v>
      </c>
      <c r="FK200" t="s">
        <v>1389</v>
      </c>
      <c r="FM200">
        <v>1</v>
      </c>
      <c r="FN200" t="s">
        <v>1390</v>
      </c>
      <c r="FP200">
        <v>1</v>
      </c>
      <c r="FQ200" t="s">
        <v>1391</v>
      </c>
      <c r="FS200" t="str">
        <f t="shared" ref="FS200:FS211" si="163">("State constitution, Statute")</f>
        <v>State constitution, Statute</v>
      </c>
      <c r="FT200" t="s">
        <v>1391</v>
      </c>
      <c r="FV200" t="str">
        <f>("Residential, Non-residential")</f>
        <v>Residential, Non-residential</v>
      </c>
      <c r="FW200" t="s">
        <v>1391</v>
      </c>
      <c r="FY200">
        <v>0</v>
      </c>
      <c r="GB200">
        <v>1</v>
      </c>
      <c r="GC200" t="s">
        <v>1392</v>
      </c>
      <c r="GE200" t="str">
        <f t="shared" ref="GE200:GE211" si="164">("State constitution, Statute")</f>
        <v>State constitution, Statute</v>
      </c>
      <c r="GF200" t="s">
        <v>1392</v>
      </c>
      <c r="GH200">
        <v>1</v>
      </c>
      <c r="GI200" t="s">
        <v>1386</v>
      </c>
      <c r="GK200">
        <v>0</v>
      </c>
      <c r="GQ200">
        <v>0</v>
      </c>
      <c r="GT200">
        <v>0</v>
      </c>
      <c r="HF200">
        <v>0</v>
      </c>
      <c r="HI200">
        <v>0</v>
      </c>
      <c r="IG200">
        <v>0</v>
      </c>
    </row>
    <row r="201" spans="1:241">
      <c r="A201" t="s">
        <v>261</v>
      </c>
      <c r="B201" s="1">
        <v>43709</v>
      </c>
      <c r="C201" s="1">
        <v>43830</v>
      </c>
      <c r="D201" t="str">
        <f>("Firearms, Inclusionary Zoning, Municipal Broadband, TEL: Full Disclosure Requirements, TEL: Property Tax Rate Limit, TEL: Property Tax Assessment Limit, TEL: Property Tax Levy Limit")</f>
        <v>Firearms, Inclusionary Zoning, Municipal Broadband, TEL: Full Disclosure Requirements, TEL: Property Tax Rate Limit, TEL: Property Tax Assessment Limit, TEL: Property Tax Levy Limit</v>
      </c>
      <c r="E201" t="s">
        <v>1393</v>
      </c>
      <c r="G201">
        <v>0</v>
      </c>
      <c r="V201">
        <v>0</v>
      </c>
      <c r="Y201">
        <v>1</v>
      </c>
      <c r="Z201" t="s">
        <v>1377</v>
      </c>
      <c r="AB201" t="str">
        <f>("Possession, Carrying, Transfer, Registration requirements, Sale, Licensing, Ammunition, Ownership, Transportation")</f>
        <v>Possession, Carrying, Transfer, Registration requirements, Sale, Licensing, Ammunition, Ownership, Transportation</v>
      </c>
      <c r="AC201" t="s">
        <v>1394</v>
      </c>
      <c r="AD201" t="s">
        <v>1378</v>
      </c>
      <c r="AE201">
        <v>1</v>
      </c>
      <c r="AF201" t="s">
        <v>1379</v>
      </c>
      <c r="AH201" t="str">
        <f t="shared" si="153"/>
        <v>Handguns</v>
      </c>
      <c r="AI201" t="s">
        <v>1379</v>
      </c>
      <c r="AK201">
        <v>1</v>
      </c>
      <c r="AL201" t="s">
        <v>1377</v>
      </c>
      <c r="AN201">
        <v>0</v>
      </c>
      <c r="AP201" t="s">
        <v>1380</v>
      </c>
      <c r="AQ201" t="str">
        <f t="shared" si="154"/>
        <v>Civil liability</v>
      </c>
      <c r="AR201" t="s">
        <v>1377</v>
      </c>
      <c r="AT201" t="str">
        <f t="shared" si="155"/>
        <v>Government officials</v>
      </c>
      <c r="AU201" t="s">
        <v>1377</v>
      </c>
      <c r="AW201">
        <v>0</v>
      </c>
      <c r="AZ201">
        <v>1</v>
      </c>
      <c r="BA201" t="s">
        <v>1381</v>
      </c>
      <c r="BC201" t="str">
        <f t="shared" si="156"/>
        <v>Types of residential units not specified</v>
      </c>
      <c r="BF201">
        <v>1</v>
      </c>
      <c r="BG201" t="s">
        <v>1381</v>
      </c>
      <c r="BI201" t="str">
        <f t="shared" si="157"/>
        <v>Density bonus, Voluntary programs</v>
      </c>
      <c r="BJ201" t="s">
        <v>1381</v>
      </c>
      <c r="BL201">
        <v>0</v>
      </c>
      <c r="BO201">
        <v>1</v>
      </c>
      <c r="BP201" t="s">
        <v>1382</v>
      </c>
      <c r="BR201">
        <v>1</v>
      </c>
      <c r="BS201" t="s">
        <v>1383</v>
      </c>
      <c r="BU201" t="str">
        <f t="shared" si="158"/>
        <v>No exceptions to state preemption of municipal broadband</v>
      </c>
      <c r="BX201" t="str">
        <f t="shared" si="159"/>
        <v>No exceptions to state preemption of municipal broadband</v>
      </c>
      <c r="CA201" t="str">
        <f t="shared" si="160"/>
        <v>No, state law expressly preempts municipal broadband</v>
      </c>
      <c r="CG201">
        <v>0</v>
      </c>
      <c r="CJ201">
        <v>0</v>
      </c>
      <c r="CY201">
        <v>0</v>
      </c>
      <c r="DB201">
        <v>0</v>
      </c>
      <c r="DD201" t="s">
        <v>1384</v>
      </c>
      <c r="DQ201">
        <v>0</v>
      </c>
      <c r="DT201">
        <v>1</v>
      </c>
      <c r="DU201" t="s">
        <v>1385</v>
      </c>
      <c r="DW201" t="str">
        <f t="shared" si="161"/>
        <v>State constitution, Statute</v>
      </c>
      <c r="DX201" t="s">
        <v>1385</v>
      </c>
      <c r="DZ201" t="str">
        <f>("Excess of certified rate (rollback rate), Tax rate")</f>
        <v>Excess of certified rate (rollback rate), Tax rate</v>
      </c>
      <c r="EA201" t="s">
        <v>1385</v>
      </c>
      <c r="EC201">
        <v>1</v>
      </c>
      <c r="ED201" t="s">
        <v>1386</v>
      </c>
      <c r="EF201">
        <v>0</v>
      </c>
      <c r="ER201">
        <v>0</v>
      </c>
      <c r="FD201">
        <v>1</v>
      </c>
      <c r="FE201" t="s">
        <v>1395</v>
      </c>
      <c r="FG201" t="str">
        <f t="shared" si="162"/>
        <v>State constitution, Statute</v>
      </c>
      <c r="FH201" t="s">
        <v>1388</v>
      </c>
      <c r="FJ201" t="str">
        <f>("Local governments")</f>
        <v>Local governments</v>
      </c>
      <c r="FK201" t="s">
        <v>1389</v>
      </c>
      <c r="FM201">
        <v>1</v>
      </c>
      <c r="FN201" t="s">
        <v>1396</v>
      </c>
      <c r="FP201">
        <v>1</v>
      </c>
      <c r="FQ201" t="s">
        <v>1391</v>
      </c>
      <c r="FS201" t="str">
        <f t="shared" si="163"/>
        <v>State constitution, Statute</v>
      </c>
      <c r="FT201" t="s">
        <v>1391</v>
      </c>
      <c r="FV201" t="str">
        <f>("Residential, Non-residential")</f>
        <v>Residential, Non-residential</v>
      </c>
      <c r="FW201" t="s">
        <v>1391</v>
      </c>
      <c r="FY201">
        <v>0</v>
      </c>
      <c r="GB201">
        <v>1</v>
      </c>
      <c r="GC201" t="s">
        <v>1397</v>
      </c>
      <c r="GE201" t="str">
        <f t="shared" si="164"/>
        <v>State constitution, Statute</v>
      </c>
      <c r="GF201" t="s">
        <v>1397</v>
      </c>
      <c r="GH201">
        <v>1</v>
      </c>
      <c r="GI201" t="s">
        <v>1386</v>
      </c>
      <c r="GK201">
        <v>0</v>
      </c>
      <c r="GQ201">
        <v>0</v>
      </c>
      <c r="GT201">
        <v>0</v>
      </c>
      <c r="HF201">
        <v>0</v>
      </c>
      <c r="HI201">
        <v>0</v>
      </c>
      <c r="IG201">
        <v>0</v>
      </c>
    </row>
    <row r="202" spans="1:241">
      <c r="A202" t="s">
        <v>261</v>
      </c>
      <c r="B202" s="1">
        <v>43831</v>
      </c>
      <c r="C202" s="1">
        <v>44074</v>
      </c>
      <c r="D202" t="str">
        <f>("Firearms, Inclusionary Zoning, Municipal Broadband, TEL: Full Disclosure Requirements, TEL: Property Tax Rate Limit, TEL: Property Tax Assessment Limit, TEL: Property Tax Levy Limit")</f>
        <v>Firearms, Inclusionary Zoning, Municipal Broadband, TEL: Full Disclosure Requirements, TEL: Property Tax Rate Limit, TEL: Property Tax Assessment Limit, TEL: Property Tax Levy Limit</v>
      </c>
      <c r="E202" t="s">
        <v>1398</v>
      </c>
      <c r="G202">
        <v>0</v>
      </c>
      <c r="V202">
        <v>0</v>
      </c>
      <c r="Y202">
        <v>1</v>
      </c>
      <c r="Z202" t="s">
        <v>1377</v>
      </c>
      <c r="AB202" t="str">
        <f t="shared" ref="AB202:AB207" si="165">("Possession, Carrying, Transfer, Registration requirements, Licensing, Ammunition, Ownership, Transportation")</f>
        <v>Possession, Carrying, Transfer, Registration requirements, Licensing, Ammunition, Ownership, Transportation</v>
      </c>
      <c r="AC202" t="s">
        <v>1377</v>
      </c>
      <c r="AD202" t="s">
        <v>1378</v>
      </c>
      <c r="AE202">
        <v>1</v>
      </c>
      <c r="AF202" t="s">
        <v>1379</v>
      </c>
      <c r="AH202" t="str">
        <f t="shared" si="153"/>
        <v>Handguns</v>
      </c>
      <c r="AI202" t="s">
        <v>1379</v>
      </c>
      <c r="AK202">
        <v>1</v>
      </c>
      <c r="AL202" t="s">
        <v>1377</v>
      </c>
      <c r="AN202">
        <v>0</v>
      </c>
      <c r="AP202" t="s">
        <v>1380</v>
      </c>
      <c r="AQ202" t="str">
        <f t="shared" si="154"/>
        <v>Civil liability</v>
      </c>
      <c r="AR202" t="s">
        <v>1377</v>
      </c>
      <c r="AT202" t="str">
        <f t="shared" si="155"/>
        <v>Government officials</v>
      </c>
      <c r="AU202" t="s">
        <v>1377</v>
      </c>
      <c r="AW202">
        <v>0</v>
      </c>
      <c r="AZ202">
        <v>1</v>
      </c>
      <c r="BA202" t="s">
        <v>1381</v>
      </c>
      <c r="BC202" t="str">
        <f t="shared" si="156"/>
        <v>Types of residential units not specified</v>
      </c>
      <c r="BF202">
        <v>1</v>
      </c>
      <c r="BG202" t="s">
        <v>1381</v>
      </c>
      <c r="BI202" t="str">
        <f t="shared" si="157"/>
        <v>Density bonus, Voluntary programs</v>
      </c>
      <c r="BJ202" t="s">
        <v>1381</v>
      </c>
      <c r="BL202">
        <v>0</v>
      </c>
      <c r="BO202">
        <v>1</v>
      </c>
      <c r="BP202" t="s">
        <v>1382</v>
      </c>
      <c r="BR202">
        <v>1</v>
      </c>
      <c r="BS202" t="s">
        <v>1383</v>
      </c>
      <c r="BU202" t="str">
        <f t="shared" si="158"/>
        <v>No exceptions to state preemption of municipal broadband</v>
      </c>
      <c r="BX202" t="str">
        <f t="shared" si="159"/>
        <v>No exceptions to state preemption of municipal broadband</v>
      </c>
      <c r="CA202" t="str">
        <f t="shared" si="160"/>
        <v>No, state law expressly preempts municipal broadband</v>
      </c>
      <c r="CG202">
        <v>0</v>
      </c>
      <c r="CJ202">
        <v>0</v>
      </c>
      <c r="CY202">
        <v>0</v>
      </c>
      <c r="DB202">
        <v>0</v>
      </c>
      <c r="DD202" t="s">
        <v>1384</v>
      </c>
      <c r="DQ202">
        <v>0</v>
      </c>
      <c r="DT202">
        <v>1</v>
      </c>
      <c r="DU202" t="s">
        <v>1399</v>
      </c>
      <c r="DW202" t="str">
        <f t="shared" si="161"/>
        <v>State constitution, Statute</v>
      </c>
      <c r="DX202" t="s">
        <v>1399</v>
      </c>
      <c r="DZ202" t="str">
        <f t="shared" ref="DZ202:DZ211" si="166">("Excess of certified rate (rollback rate), Increase in tax levy over the prior year")</f>
        <v>Excess of certified rate (rollback rate), Increase in tax levy over the prior year</v>
      </c>
      <c r="EA202" t="s">
        <v>1400</v>
      </c>
      <c r="EC202">
        <v>1</v>
      </c>
      <c r="ED202" t="s">
        <v>1386</v>
      </c>
      <c r="EF202">
        <v>0</v>
      </c>
      <c r="ER202">
        <v>0</v>
      </c>
      <c r="FD202">
        <v>1</v>
      </c>
      <c r="FE202" t="s">
        <v>1401</v>
      </c>
      <c r="FG202" t="str">
        <f t="shared" si="162"/>
        <v>State constitution, Statute</v>
      </c>
      <c r="FH202" t="s">
        <v>1401</v>
      </c>
      <c r="FJ202" t="str">
        <f t="shared" ref="FJ202:FJ219" si="167">("School districts, Local governments")</f>
        <v>School districts, Local governments</v>
      </c>
      <c r="FK202" t="s">
        <v>1402</v>
      </c>
      <c r="FM202">
        <v>1</v>
      </c>
      <c r="FN202" t="s">
        <v>1403</v>
      </c>
      <c r="FP202">
        <v>1</v>
      </c>
      <c r="FQ202" t="s">
        <v>1404</v>
      </c>
      <c r="FS202" t="str">
        <f t="shared" si="163"/>
        <v>State constitution, Statute</v>
      </c>
      <c r="FT202" t="s">
        <v>1405</v>
      </c>
      <c r="FV202" t="str">
        <f t="shared" ref="FV202:FV211" si="168">("Residential")</f>
        <v>Residential</v>
      </c>
      <c r="FW202" t="s">
        <v>1405</v>
      </c>
      <c r="FY202">
        <v>0</v>
      </c>
      <c r="GB202">
        <v>1</v>
      </c>
      <c r="GC202" t="s">
        <v>1397</v>
      </c>
      <c r="GE202" t="str">
        <f t="shared" si="164"/>
        <v>State constitution, Statute</v>
      </c>
      <c r="GF202" t="s">
        <v>1397</v>
      </c>
      <c r="GH202">
        <v>1</v>
      </c>
      <c r="GI202" t="s">
        <v>1386</v>
      </c>
      <c r="GK202">
        <v>0</v>
      </c>
      <c r="GQ202">
        <v>0</v>
      </c>
      <c r="GT202">
        <v>0</v>
      </c>
      <c r="HF202">
        <v>0</v>
      </c>
      <c r="HI202">
        <v>0</v>
      </c>
      <c r="IG202">
        <v>0</v>
      </c>
    </row>
    <row r="203" spans="1:241">
      <c r="A203" t="s">
        <v>261</v>
      </c>
      <c r="B203" s="1">
        <v>44075</v>
      </c>
      <c r="C203" s="1">
        <v>44196</v>
      </c>
      <c r="D203" t="str">
        <f>("Firearms, Inclusionary Zoning, Municipal Broadband, TEL: Full Disclosure Requirements, TEL: Property Tax Rate Limit, TEL: Property Tax Assessment Limit, TEL: Property Tax Levy Limit")</f>
        <v>Firearms, Inclusionary Zoning, Municipal Broadband, TEL: Full Disclosure Requirements, TEL: Property Tax Rate Limit, TEL: Property Tax Assessment Limit, TEL: Property Tax Levy Limit</v>
      </c>
      <c r="E203" t="s">
        <v>1406</v>
      </c>
      <c r="G203">
        <v>0</v>
      </c>
      <c r="V203">
        <v>0</v>
      </c>
      <c r="Y203">
        <v>1</v>
      </c>
      <c r="Z203" t="s">
        <v>1377</v>
      </c>
      <c r="AB203" t="str">
        <f t="shared" si="165"/>
        <v>Possession, Carrying, Transfer, Registration requirements, Licensing, Ammunition, Ownership, Transportation</v>
      </c>
      <c r="AC203" t="s">
        <v>1377</v>
      </c>
      <c r="AD203" t="s">
        <v>1378</v>
      </c>
      <c r="AE203">
        <v>1</v>
      </c>
      <c r="AF203" t="s">
        <v>1379</v>
      </c>
      <c r="AH203" t="str">
        <f t="shared" si="153"/>
        <v>Handguns</v>
      </c>
      <c r="AI203" t="s">
        <v>1379</v>
      </c>
      <c r="AK203">
        <v>1</v>
      </c>
      <c r="AL203" t="s">
        <v>1377</v>
      </c>
      <c r="AN203">
        <v>0</v>
      </c>
      <c r="AP203" t="s">
        <v>1380</v>
      </c>
      <c r="AQ203" t="str">
        <f t="shared" si="154"/>
        <v>Civil liability</v>
      </c>
      <c r="AR203" t="s">
        <v>1377</v>
      </c>
      <c r="AT203" t="str">
        <f t="shared" si="155"/>
        <v>Government officials</v>
      </c>
      <c r="AU203" t="s">
        <v>1377</v>
      </c>
      <c r="AW203">
        <v>0</v>
      </c>
      <c r="AZ203">
        <v>1</v>
      </c>
      <c r="BA203" t="s">
        <v>1381</v>
      </c>
      <c r="BC203" t="str">
        <f t="shared" si="156"/>
        <v>Types of residential units not specified</v>
      </c>
      <c r="BF203">
        <v>1</v>
      </c>
      <c r="BG203" t="s">
        <v>1381</v>
      </c>
      <c r="BI203" t="str">
        <f t="shared" si="157"/>
        <v>Density bonus, Voluntary programs</v>
      </c>
      <c r="BJ203" t="s">
        <v>1381</v>
      </c>
      <c r="BL203">
        <v>0</v>
      </c>
      <c r="BO203">
        <v>1</v>
      </c>
      <c r="BP203" t="s">
        <v>1382</v>
      </c>
      <c r="BR203">
        <v>1</v>
      </c>
      <c r="BS203" t="s">
        <v>1383</v>
      </c>
      <c r="BU203" t="str">
        <f t="shared" si="158"/>
        <v>No exceptions to state preemption of municipal broadband</v>
      </c>
      <c r="BX203" t="str">
        <f t="shared" si="159"/>
        <v>No exceptions to state preemption of municipal broadband</v>
      </c>
      <c r="CA203" t="str">
        <f t="shared" si="160"/>
        <v>No, state law expressly preempts municipal broadband</v>
      </c>
      <c r="CG203">
        <v>0</v>
      </c>
      <c r="CJ203">
        <v>0</v>
      </c>
      <c r="CY203">
        <v>0</v>
      </c>
      <c r="DB203">
        <v>0</v>
      </c>
      <c r="DD203" t="s">
        <v>1384</v>
      </c>
      <c r="DQ203">
        <v>0</v>
      </c>
      <c r="DT203">
        <v>1</v>
      </c>
      <c r="DU203" t="s">
        <v>1399</v>
      </c>
      <c r="DW203" t="str">
        <f t="shared" si="161"/>
        <v>State constitution, Statute</v>
      </c>
      <c r="DX203" t="s">
        <v>1399</v>
      </c>
      <c r="DZ203" t="str">
        <f t="shared" si="166"/>
        <v>Excess of certified rate (rollback rate), Increase in tax levy over the prior year</v>
      </c>
      <c r="EA203" t="s">
        <v>1400</v>
      </c>
      <c r="EC203">
        <v>1</v>
      </c>
      <c r="ED203" t="s">
        <v>1386</v>
      </c>
      <c r="EF203">
        <v>0</v>
      </c>
      <c r="ER203">
        <v>0</v>
      </c>
      <c r="FD203">
        <v>1</v>
      </c>
      <c r="FE203" t="s">
        <v>1401</v>
      </c>
      <c r="FG203" t="str">
        <f t="shared" si="162"/>
        <v>State constitution, Statute</v>
      </c>
      <c r="FH203" t="s">
        <v>1401</v>
      </c>
      <c r="FJ203" t="str">
        <f t="shared" si="167"/>
        <v>School districts, Local governments</v>
      </c>
      <c r="FK203" t="s">
        <v>1402</v>
      </c>
      <c r="FM203">
        <v>1</v>
      </c>
      <c r="FN203" t="s">
        <v>1403</v>
      </c>
      <c r="FP203">
        <v>1</v>
      </c>
      <c r="FQ203" t="s">
        <v>1405</v>
      </c>
      <c r="FS203" t="str">
        <f t="shared" si="163"/>
        <v>State constitution, Statute</v>
      </c>
      <c r="FT203" t="s">
        <v>1405</v>
      </c>
      <c r="FV203" t="str">
        <f t="shared" si="168"/>
        <v>Residential</v>
      </c>
      <c r="FW203" t="s">
        <v>1405</v>
      </c>
      <c r="FY203">
        <v>0</v>
      </c>
      <c r="GB203">
        <v>1</v>
      </c>
      <c r="GC203" t="s">
        <v>1397</v>
      </c>
      <c r="GE203" t="str">
        <f t="shared" si="164"/>
        <v>State constitution, Statute</v>
      </c>
      <c r="GF203" t="s">
        <v>1397</v>
      </c>
      <c r="GH203">
        <v>1</v>
      </c>
      <c r="GI203" t="s">
        <v>1386</v>
      </c>
      <c r="GK203">
        <v>0</v>
      </c>
      <c r="GQ203">
        <v>0</v>
      </c>
      <c r="GT203">
        <v>0</v>
      </c>
      <c r="HF203">
        <v>0</v>
      </c>
      <c r="HI203">
        <v>0</v>
      </c>
      <c r="IG203">
        <v>0</v>
      </c>
    </row>
    <row r="204" spans="1:241">
      <c r="A204" t="s">
        <v>261</v>
      </c>
      <c r="B204" s="1">
        <v>44197</v>
      </c>
      <c r="C204" s="1">
        <v>44264</v>
      </c>
      <c r="D204" t="str">
        <f>("Firearms, Inclusionary Zoning, Municipal Broadband, TEL: Full Disclosure Requirements, TEL: Property Tax Rate Limit, TEL: Property Tax Assessment Limit, TEL: Property Tax Levy Limit")</f>
        <v>Firearms, Inclusionary Zoning, Municipal Broadband, TEL: Full Disclosure Requirements, TEL: Property Tax Rate Limit, TEL: Property Tax Assessment Limit, TEL: Property Tax Levy Limit</v>
      </c>
      <c r="E204" t="s">
        <v>1406</v>
      </c>
      <c r="G204">
        <v>0</v>
      </c>
      <c r="V204">
        <v>0</v>
      </c>
      <c r="Y204">
        <v>1</v>
      </c>
      <c r="Z204" t="s">
        <v>1377</v>
      </c>
      <c r="AB204" t="str">
        <f t="shared" si="165"/>
        <v>Possession, Carrying, Transfer, Registration requirements, Licensing, Ammunition, Ownership, Transportation</v>
      </c>
      <c r="AC204" t="s">
        <v>1377</v>
      </c>
      <c r="AD204" t="s">
        <v>1378</v>
      </c>
      <c r="AE204">
        <v>1</v>
      </c>
      <c r="AF204" t="s">
        <v>1379</v>
      </c>
      <c r="AH204" t="str">
        <f t="shared" si="153"/>
        <v>Handguns</v>
      </c>
      <c r="AI204" t="s">
        <v>1379</v>
      </c>
      <c r="AK204">
        <v>1</v>
      </c>
      <c r="AL204" t="s">
        <v>1377</v>
      </c>
      <c r="AN204">
        <v>0</v>
      </c>
      <c r="AP204" t="s">
        <v>1380</v>
      </c>
      <c r="AQ204" t="str">
        <f t="shared" si="154"/>
        <v>Civil liability</v>
      </c>
      <c r="AR204" t="s">
        <v>1377</v>
      </c>
      <c r="AT204" t="str">
        <f t="shared" si="155"/>
        <v>Government officials</v>
      </c>
      <c r="AU204" t="s">
        <v>1377</v>
      </c>
      <c r="AW204">
        <v>0</v>
      </c>
      <c r="AZ204">
        <v>1</v>
      </c>
      <c r="BA204" t="s">
        <v>1381</v>
      </c>
      <c r="BC204" t="str">
        <f t="shared" si="156"/>
        <v>Types of residential units not specified</v>
      </c>
      <c r="BF204">
        <v>1</v>
      </c>
      <c r="BG204" t="s">
        <v>1381</v>
      </c>
      <c r="BI204" t="str">
        <f t="shared" si="157"/>
        <v>Density bonus, Voluntary programs</v>
      </c>
      <c r="BJ204" t="s">
        <v>1381</v>
      </c>
      <c r="BL204">
        <v>0</v>
      </c>
      <c r="BO204">
        <v>1</v>
      </c>
      <c r="BP204" t="s">
        <v>1382</v>
      </c>
      <c r="BR204">
        <v>1</v>
      </c>
      <c r="BS204" t="s">
        <v>1383</v>
      </c>
      <c r="BU204" t="str">
        <f t="shared" si="158"/>
        <v>No exceptions to state preemption of municipal broadband</v>
      </c>
      <c r="BX204" t="str">
        <f t="shared" si="159"/>
        <v>No exceptions to state preemption of municipal broadband</v>
      </c>
      <c r="CA204" t="str">
        <f t="shared" si="160"/>
        <v>No, state law expressly preempts municipal broadband</v>
      </c>
      <c r="CG204">
        <v>0</v>
      </c>
      <c r="CJ204">
        <v>0</v>
      </c>
      <c r="CY204">
        <v>0</v>
      </c>
      <c r="DB204">
        <v>0</v>
      </c>
      <c r="DD204" t="s">
        <v>1384</v>
      </c>
      <c r="DQ204">
        <v>0</v>
      </c>
      <c r="DT204">
        <v>1</v>
      </c>
      <c r="DU204" t="s">
        <v>1399</v>
      </c>
      <c r="DW204" t="str">
        <f t="shared" si="161"/>
        <v>State constitution, Statute</v>
      </c>
      <c r="DX204" t="s">
        <v>1399</v>
      </c>
      <c r="DZ204" t="str">
        <f t="shared" si="166"/>
        <v>Excess of certified rate (rollback rate), Increase in tax levy over the prior year</v>
      </c>
      <c r="EA204" t="s">
        <v>1400</v>
      </c>
      <c r="EC204">
        <v>1</v>
      </c>
      <c r="ED204" t="s">
        <v>1386</v>
      </c>
      <c r="EF204">
        <v>0</v>
      </c>
      <c r="ER204">
        <v>0</v>
      </c>
      <c r="FD204">
        <v>1</v>
      </c>
      <c r="FE204" t="s">
        <v>1401</v>
      </c>
      <c r="FG204" t="str">
        <f t="shared" si="162"/>
        <v>State constitution, Statute</v>
      </c>
      <c r="FH204" t="s">
        <v>1401</v>
      </c>
      <c r="FJ204" t="str">
        <f t="shared" si="167"/>
        <v>School districts, Local governments</v>
      </c>
      <c r="FK204" t="s">
        <v>1402</v>
      </c>
      <c r="FM204">
        <v>1</v>
      </c>
      <c r="FN204" t="s">
        <v>1403</v>
      </c>
      <c r="FP204">
        <v>1</v>
      </c>
      <c r="FQ204" t="s">
        <v>1405</v>
      </c>
      <c r="FS204" t="str">
        <f t="shared" si="163"/>
        <v>State constitution, Statute</v>
      </c>
      <c r="FT204" t="s">
        <v>1405</v>
      </c>
      <c r="FV204" t="str">
        <f t="shared" si="168"/>
        <v>Residential</v>
      </c>
      <c r="FW204" t="s">
        <v>1405</v>
      </c>
      <c r="FY204">
        <v>0</v>
      </c>
      <c r="GB204">
        <v>1</v>
      </c>
      <c r="GC204" t="s">
        <v>1397</v>
      </c>
      <c r="GE204" t="str">
        <f t="shared" si="164"/>
        <v>State constitution, Statute</v>
      </c>
      <c r="GF204" t="s">
        <v>1397</v>
      </c>
      <c r="GH204">
        <v>1</v>
      </c>
      <c r="GI204" t="s">
        <v>1386</v>
      </c>
      <c r="GK204">
        <v>0</v>
      </c>
      <c r="GQ204">
        <v>0</v>
      </c>
      <c r="GT204">
        <v>0</v>
      </c>
      <c r="HF204">
        <v>0</v>
      </c>
      <c r="HI204">
        <v>0</v>
      </c>
      <c r="IG204">
        <v>0</v>
      </c>
    </row>
    <row r="205" spans="1:241">
      <c r="A205" t="s">
        <v>261</v>
      </c>
      <c r="B205" s="1">
        <v>44265</v>
      </c>
      <c r="C205" s="1">
        <v>44349</v>
      </c>
      <c r="D205" t="str">
        <f>("Firearms, Inclusionary Zoning, Municipal Broadband, Paid Leave, TEL: Full Disclosure Requirements, TEL: Property Tax Rate Limit, TEL: Property Tax Assessment Limit, TEL: Property Tax Levy Limit")</f>
        <v>Firearms, Inclusionary Zoning, Municipal Broadband, Paid Leave, TEL: Full Disclosure Requirements, TEL: Property Tax Rate Limit, TEL: Property Tax Assessment Limit, TEL: Property Tax Levy Limit</v>
      </c>
      <c r="E205" t="s">
        <v>1407</v>
      </c>
      <c r="G205">
        <v>0</v>
      </c>
      <c r="V205">
        <v>0</v>
      </c>
      <c r="Y205">
        <v>1</v>
      </c>
      <c r="Z205" t="s">
        <v>1377</v>
      </c>
      <c r="AB205" t="str">
        <f t="shared" si="165"/>
        <v>Possession, Carrying, Transfer, Registration requirements, Licensing, Ammunition, Ownership, Transportation</v>
      </c>
      <c r="AC205" t="s">
        <v>1377</v>
      </c>
      <c r="AD205" t="s">
        <v>1378</v>
      </c>
      <c r="AE205">
        <v>1</v>
      </c>
      <c r="AF205" t="s">
        <v>1379</v>
      </c>
      <c r="AH205" t="str">
        <f t="shared" si="153"/>
        <v>Handguns</v>
      </c>
      <c r="AI205" t="s">
        <v>1379</v>
      </c>
      <c r="AK205">
        <v>1</v>
      </c>
      <c r="AL205" t="s">
        <v>1377</v>
      </c>
      <c r="AN205">
        <v>0</v>
      </c>
      <c r="AP205" t="s">
        <v>1380</v>
      </c>
      <c r="AQ205" t="str">
        <f t="shared" si="154"/>
        <v>Civil liability</v>
      </c>
      <c r="AR205" t="s">
        <v>1377</v>
      </c>
      <c r="AT205" t="str">
        <f t="shared" si="155"/>
        <v>Government officials</v>
      </c>
      <c r="AU205" t="s">
        <v>1377</v>
      </c>
      <c r="AW205">
        <v>0</v>
      </c>
      <c r="AZ205">
        <v>1</v>
      </c>
      <c r="BA205" t="s">
        <v>1381</v>
      </c>
      <c r="BC205" t="str">
        <f t="shared" si="156"/>
        <v>Types of residential units not specified</v>
      </c>
      <c r="BF205">
        <v>1</v>
      </c>
      <c r="BG205" t="s">
        <v>1381</v>
      </c>
      <c r="BI205" t="str">
        <f t="shared" si="157"/>
        <v>Density bonus, Voluntary programs</v>
      </c>
      <c r="BJ205" t="s">
        <v>1381</v>
      </c>
      <c r="BL205">
        <v>0</v>
      </c>
      <c r="BO205">
        <v>1</v>
      </c>
      <c r="BP205" t="s">
        <v>1382</v>
      </c>
      <c r="BR205">
        <v>1</v>
      </c>
      <c r="BS205" t="s">
        <v>1383</v>
      </c>
      <c r="BU205" t="str">
        <f t="shared" si="158"/>
        <v>No exceptions to state preemption of municipal broadband</v>
      </c>
      <c r="BX205" t="str">
        <f t="shared" si="159"/>
        <v>No exceptions to state preemption of municipal broadband</v>
      </c>
      <c r="CA205" t="str">
        <f t="shared" si="160"/>
        <v>No, state law expressly preempts municipal broadband</v>
      </c>
      <c r="CG205">
        <v>0</v>
      </c>
      <c r="CJ205">
        <v>0</v>
      </c>
      <c r="CY205">
        <v>1</v>
      </c>
      <c r="CZ205" t="s">
        <v>1408</v>
      </c>
      <c r="DA205" t="s">
        <v>1409</v>
      </c>
      <c r="DB205">
        <v>0</v>
      </c>
      <c r="DD205" t="s">
        <v>1384</v>
      </c>
      <c r="DQ205">
        <v>0</v>
      </c>
      <c r="DT205">
        <v>1</v>
      </c>
      <c r="DU205" t="s">
        <v>1399</v>
      </c>
      <c r="DW205" t="str">
        <f t="shared" si="161"/>
        <v>State constitution, Statute</v>
      </c>
      <c r="DX205" t="s">
        <v>1399</v>
      </c>
      <c r="DZ205" t="str">
        <f t="shared" si="166"/>
        <v>Excess of certified rate (rollback rate), Increase in tax levy over the prior year</v>
      </c>
      <c r="EA205" t="s">
        <v>1400</v>
      </c>
      <c r="EC205">
        <v>1</v>
      </c>
      <c r="ED205" t="s">
        <v>1386</v>
      </c>
      <c r="EF205">
        <v>0</v>
      </c>
      <c r="ER205">
        <v>0</v>
      </c>
      <c r="FD205">
        <v>1</v>
      </c>
      <c r="FE205" t="s">
        <v>1401</v>
      </c>
      <c r="FG205" t="str">
        <f t="shared" si="162"/>
        <v>State constitution, Statute</v>
      </c>
      <c r="FH205" t="s">
        <v>1401</v>
      </c>
      <c r="FJ205" t="str">
        <f t="shared" si="167"/>
        <v>School districts, Local governments</v>
      </c>
      <c r="FK205" t="s">
        <v>1402</v>
      </c>
      <c r="FM205">
        <v>1</v>
      </c>
      <c r="FN205" t="s">
        <v>1403</v>
      </c>
      <c r="FP205">
        <v>1</v>
      </c>
      <c r="FQ205" t="s">
        <v>1405</v>
      </c>
      <c r="FS205" t="str">
        <f t="shared" si="163"/>
        <v>State constitution, Statute</v>
      </c>
      <c r="FT205" t="s">
        <v>1405</v>
      </c>
      <c r="FV205" t="str">
        <f t="shared" si="168"/>
        <v>Residential</v>
      </c>
      <c r="FW205" t="s">
        <v>1405</v>
      </c>
      <c r="FY205">
        <v>0</v>
      </c>
      <c r="GB205">
        <v>1</v>
      </c>
      <c r="GC205" t="s">
        <v>1397</v>
      </c>
      <c r="GE205" t="str">
        <f t="shared" si="164"/>
        <v>State constitution, Statute</v>
      </c>
      <c r="GF205" t="s">
        <v>1397</v>
      </c>
      <c r="GH205">
        <v>1</v>
      </c>
      <c r="GI205" t="s">
        <v>1386</v>
      </c>
      <c r="GK205">
        <v>0</v>
      </c>
      <c r="GQ205">
        <v>0</v>
      </c>
      <c r="GT205">
        <v>0</v>
      </c>
      <c r="HF205">
        <v>0</v>
      </c>
      <c r="HI205">
        <v>0</v>
      </c>
      <c r="IG205">
        <v>0</v>
      </c>
    </row>
    <row r="206" spans="1:241">
      <c r="A206" t="s">
        <v>261</v>
      </c>
      <c r="B206" s="1">
        <v>44350</v>
      </c>
      <c r="C206" s="1">
        <v>44362</v>
      </c>
      <c r="D206" t="str">
        <f>("Firearms, Inclusionary Zoning, Municipal Broadband, Paid Leave, TEL: Full Disclosure Requirements, TEL: Property Tax Rate Limit, TEL: Property Tax Assessment Limit, TEL: Property Tax Levy Limit")</f>
        <v>Firearms, Inclusionary Zoning, Municipal Broadband, Paid Leave, TEL: Full Disclosure Requirements, TEL: Property Tax Rate Limit, TEL: Property Tax Assessment Limit, TEL: Property Tax Levy Limit</v>
      </c>
      <c r="E206" t="s">
        <v>1407</v>
      </c>
      <c r="G206">
        <v>0</v>
      </c>
      <c r="V206">
        <v>0</v>
      </c>
      <c r="Y206">
        <v>1</v>
      </c>
      <c r="Z206" t="s">
        <v>1377</v>
      </c>
      <c r="AB206" t="str">
        <f t="shared" si="165"/>
        <v>Possession, Carrying, Transfer, Registration requirements, Licensing, Ammunition, Ownership, Transportation</v>
      </c>
      <c r="AC206" t="s">
        <v>1377</v>
      </c>
      <c r="AD206" t="s">
        <v>1378</v>
      </c>
      <c r="AE206">
        <v>1</v>
      </c>
      <c r="AF206" t="s">
        <v>1379</v>
      </c>
      <c r="AH206" t="str">
        <f t="shared" si="153"/>
        <v>Handguns</v>
      </c>
      <c r="AI206" t="s">
        <v>1379</v>
      </c>
      <c r="AK206">
        <v>1</v>
      </c>
      <c r="AL206" t="s">
        <v>1377</v>
      </c>
      <c r="AN206">
        <v>0</v>
      </c>
      <c r="AP206" t="s">
        <v>1380</v>
      </c>
      <c r="AQ206" t="str">
        <f t="shared" si="154"/>
        <v>Civil liability</v>
      </c>
      <c r="AR206" t="s">
        <v>1377</v>
      </c>
      <c r="AT206" t="str">
        <f t="shared" si="155"/>
        <v>Government officials</v>
      </c>
      <c r="AU206" t="s">
        <v>1377</v>
      </c>
      <c r="AW206">
        <v>0</v>
      </c>
      <c r="AZ206">
        <v>1</v>
      </c>
      <c r="BA206" t="s">
        <v>1381</v>
      </c>
      <c r="BC206" t="str">
        <f t="shared" si="156"/>
        <v>Types of residential units not specified</v>
      </c>
      <c r="BF206">
        <v>1</v>
      </c>
      <c r="BG206" t="s">
        <v>1381</v>
      </c>
      <c r="BI206" t="str">
        <f t="shared" si="157"/>
        <v>Density bonus, Voluntary programs</v>
      </c>
      <c r="BJ206" t="s">
        <v>1381</v>
      </c>
      <c r="BL206">
        <v>0</v>
      </c>
      <c r="BO206">
        <v>1</v>
      </c>
      <c r="BP206" t="s">
        <v>1382</v>
      </c>
      <c r="BR206">
        <v>1</v>
      </c>
      <c r="BS206" t="s">
        <v>1383</v>
      </c>
      <c r="BU206" t="str">
        <f t="shared" si="158"/>
        <v>No exceptions to state preemption of municipal broadband</v>
      </c>
      <c r="BX206" t="str">
        <f t="shared" si="159"/>
        <v>No exceptions to state preemption of municipal broadband</v>
      </c>
      <c r="CA206" t="str">
        <f t="shared" si="160"/>
        <v>No, state law expressly preempts municipal broadband</v>
      </c>
      <c r="CG206">
        <v>0</v>
      </c>
      <c r="CJ206">
        <v>0</v>
      </c>
      <c r="CY206">
        <v>1</v>
      </c>
      <c r="CZ206" t="s">
        <v>1410</v>
      </c>
      <c r="DA206" t="s">
        <v>1409</v>
      </c>
      <c r="DB206">
        <v>0</v>
      </c>
      <c r="DD206" t="s">
        <v>1384</v>
      </c>
      <c r="DQ206">
        <v>0</v>
      </c>
      <c r="DT206">
        <v>1</v>
      </c>
      <c r="DU206" t="s">
        <v>1399</v>
      </c>
      <c r="DW206" t="str">
        <f t="shared" si="161"/>
        <v>State constitution, Statute</v>
      </c>
      <c r="DX206" t="s">
        <v>1399</v>
      </c>
      <c r="DZ206" t="str">
        <f t="shared" si="166"/>
        <v>Excess of certified rate (rollback rate), Increase in tax levy over the prior year</v>
      </c>
      <c r="EA206" t="s">
        <v>1400</v>
      </c>
      <c r="EC206">
        <v>1</v>
      </c>
      <c r="ED206" t="s">
        <v>1386</v>
      </c>
      <c r="EF206">
        <v>0</v>
      </c>
      <c r="ER206">
        <v>0</v>
      </c>
      <c r="FD206">
        <v>1</v>
      </c>
      <c r="FE206" t="s">
        <v>1401</v>
      </c>
      <c r="FG206" t="str">
        <f t="shared" si="162"/>
        <v>State constitution, Statute</v>
      </c>
      <c r="FH206" t="s">
        <v>1401</v>
      </c>
      <c r="FJ206" t="str">
        <f t="shared" si="167"/>
        <v>School districts, Local governments</v>
      </c>
      <c r="FK206" t="s">
        <v>1402</v>
      </c>
      <c r="FM206">
        <v>1</v>
      </c>
      <c r="FN206" t="s">
        <v>1403</v>
      </c>
      <c r="FP206">
        <v>1</v>
      </c>
      <c r="FQ206" t="s">
        <v>1405</v>
      </c>
      <c r="FS206" t="str">
        <f t="shared" si="163"/>
        <v>State constitution, Statute</v>
      </c>
      <c r="FT206" t="s">
        <v>1405</v>
      </c>
      <c r="FV206" t="str">
        <f t="shared" si="168"/>
        <v>Residential</v>
      </c>
      <c r="FW206" t="s">
        <v>1405</v>
      </c>
      <c r="FY206">
        <v>0</v>
      </c>
      <c r="GB206">
        <v>1</v>
      </c>
      <c r="GC206" t="s">
        <v>1397</v>
      </c>
      <c r="GE206" t="str">
        <f t="shared" si="164"/>
        <v>State constitution, Statute</v>
      </c>
      <c r="GF206" t="s">
        <v>1397</v>
      </c>
      <c r="GH206">
        <v>1</v>
      </c>
      <c r="GI206" t="s">
        <v>1386</v>
      </c>
      <c r="GK206">
        <v>0</v>
      </c>
      <c r="GQ206">
        <v>0</v>
      </c>
      <c r="GT206">
        <v>0</v>
      </c>
      <c r="HF206">
        <v>0</v>
      </c>
      <c r="HI206">
        <v>0</v>
      </c>
      <c r="IG206">
        <v>0</v>
      </c>
    </row>
    <row r="207" spans="1:241">
      <c r="A207" t="s">
        <v>261</v>
      </c>
      <c r="B207" s="1">
        <v>44363</v>
      </c>
      <c r="C207" s="1">
        <v>44439</v>
      </c>
      <c r="D207" t="str">
        <f>("Firearms, Inclusionary Zoning, Municipal Broadband, Paid Leave, TEL: Full Disclosure Requirements, TEL: Property Tax Rate Limit, TEL: Property Tax Assessment Limit, TEL: Property Tax Levy Limit")</f>
        <v>Firearms, Inclusionary Zoning, Municipal Broadband, Paid Leave, TEL: Full Disclosure Requirements, TEL: Property Tax Rate Limit, TEL: Property Tax Assessment Limit, TEL: Property Tax Levy Limit</v>
      </c>
      <c r="E207" t="s">
        <v>1407</v>
      </c>
      <c r="G207">
        <v>0</v>
      </c>
      <c r="V207">
        <v>0</v>
      </c>
      <c r="Y207">
        <v>1</v>
      </c>
      <c r="Z207" t="s">
        <v>1377</v>
      </c>
      <c r="AB207" t="str">
        <f t="shared" si="165"/>
        <v>Possession, Carrying, Transfer, Registration requirements, Licensing, Ammunition, Ownership, Transportation</v>
      </c>
      <c r="AC207" t="s">
        <v>1377</v>
      </c>
      <c r="AD207" t="s">
        <v>1378</v>
      </c>
      <c r="AE207">
        <v>1</v>
      </c>
      <c r="AF207" t="s">
        <v>1379</v>
      </c>
      <c r="AH207" t="str">
        <f t="shared" si="153"/>
        <v>Handguns</v>
      </c>
      <c r="AI207" t="s">
        <v>1379</v>
      </c>
      <c r="AK207">
        <v>1</v>
      </c>
      <c r="AL207" t="s">
        <v>1377</v>
      </c>
      <c r="AN207">
        <v>0</v>
      </c>
      <c r="AP207" t="s">
        <v>1380</v>
      </c>
      <c r="AQ207" t="str">
        <f t="shared" si="154"/>
        <v>Civil liability</v>
      </c>
      <c r="AR207" t="s">
        <v>1377</v>
      </c>
      <c r="AT207" t="str">
        <f t="shared" si="155"/>
        <v>Government officials</v>
      </c>
      <c r="AU207" t="s">
        <v>1377</v>
      </c>
      <c r="AW207">
        <v>0</v>
      </c>
      <c r="AZ207">
        <v>1</v>
      </c>
      <c r="BA207" t="s">
        <v>1381</v>
      </c>
      <c r="BC207" t="str">
        <f t="shared" si="156"/>
        <v>Types of residential units not specified</v>
      </c>
      <c r="BF207">
        <v>1</v>
      </c>
      <c r="BG207" t="s">
        <v>1381</v>
      </c>
      <c r="BI207" t="str">
        <f t="shared" si="157"/>
        <v>Density bonus, Voluntary programs</v>
      </c>
      <c r="BJ207" t="s">
        <v>1381</v>
      </c>
      <c r="BL207">
        <v>0</v>
      </c>
      <c r="BO207">
        <v>1</v>
      </c>
      <c r="BP207" t="s">
        <v>1382</v>
      </c>
      <c r="BR207">
        <v>1</v>
      </c>
      <c r="BS207" t="s">
        <v>1383</v>
      </c>
      <c r="BU207" t="str">
        <f t="shared" si="158"/>
        <v>No exceptions to state preemption of municipal broadband</v>
      </c>
      <c r="BX207" t="str">
        <f t="shared" si="159"/>
        <v>No exceptions to state preemption of municipal broadband</v>
      </c>
      <c r="CA207" t="str">
        <f t="shared" si="160"/>
        <v>No, state law expressly preempts municipal broadband</v>
      </c>
      <c r="CG207">
        <v>0</v>
      </c>
      <c r="CJ207">
        <v>0</v>
      </c>
      <c r="CY207">
        <v>1</v>
      </c>
      <c r="CZ207" t="s">
        <v>1411</v>
      </c>
      <c r="DA207" t="s">
        <v>1409</v>
      </c>
      <c r="DB207">
        <v>0</v>
      </c>
      <c r="DD207" t="s">
        <v>1384</v>
      </c>
      <c r="DQ207">
        <v>0</v>
      </c>
      <c r="DT207">
        <v>1</v>
      </c>
      <c r="DU207" t="s">
        <v>1399</v>
      </c>
      <c r="DW207" t="str">
        <f t="shared" si="161"/>
        <v>State constitution, Statute</v>
      </c>
      <c r="DX207" t="s">
        <v>1399</v>
      </c>
      <c r="DZ207" t="str">
        <f t="shared" si="166"/>
        <v>Excess of certified rate (rollback rate), Increase in tax levy over the prior year</v>
      </c>
      <c r="EA207" t="s">
        <v>1400</v>
      </c>
      <c r="EC207">
        <v>1</v>
      </c>
      <c r="ED207" t="s">
        <v>1386</v>
      </c>
      <c r="EF207">
        <v>0</v>
      </c>
      <c r="ER207">
        <v>0</v>
      </c>
      <c r="FD207">
        <v>1</v>
      </c>
      <c r="FE207" t="s">
        <v>1401</v>
      </c>
      <c r="FG207" t="str">
        <f t="shared" si="162"/>
        <v>State constitution, Statute</v>
      </c>
      <c r="FH207" t="s">
        <v>1401</v>
      </c>
      <c r="FJ207" t="str">
        <f t="shared" si="167"/>
        <v>School districts, Local governments</v>
      </c>
      <c r="FK207" t="s">
        <v>1402</v>
      </c>
      <c r="FM207">
        <v>1</v>
      </c>
      <c r="FN207" t="s">
        <v>1403</v>
      </c>
      <c r="FP207">
        <v>1</v>
      </c>
      <c r="FQ207" t="s">
        <v>1405</v>
      </c>
      <c r="FS207" t="str">
        <f t="shared" si="163"/>
        <v>State constitution, Statute</v>
      </c>
      <c r="FT207" t="s">
        <v>1405</v>
      </c>
      <c r="FV207" t="str">
        <f t="shared" si="168"/>
        <v>Residential</v>
      </c>
      <c r="FW207" t="s">
        <v>1405</v>
      </c>
      <c r="FY207">
        <v>0</v>
      </c>
      <c r="GB207">
        <v>1</v>
      </c>
      <c r="GC207" t="s">
        <v>1397</v>
      </c>
      <c r="GE207" t="str">
        <f t="shared" si="164"/>
        <v>State constitution, Statute</v>
      </c>
      <c r="GF207" t="s">
        <v>1397</v>
      </c>
      <c r="GH207">
        <v>1</v>
      </c>
      <c r="GI207" t="s">
        <v>1386</v>
      </c>
      <c r="GK207">
        <v>0</v>
      </c>
      <c r="GQ207">
        <v>0</v>
      </c>
      <c r="GT207">
        <v>0</v>
      </c>
      <c r="HF207">
        <v>0</v>
      </c>
      <c r="HI207">
        <v>0</v>
      </c>
      <c r="IG207">
        <v>0</v>
      </c>
    </row>
    <row r="208" spans="1:241">
      <c r="A208" t="s">
        <v>261</v>
      </c>
      <c r="B208" s="1">
        <v>44440</v>
      </c>
      <c r="C208" s="1">
        <v>44531</v>
      </c>
      <c r="D208" t="s">
        <v>1412</v>
      </c>
      <c r="E208" t="s">
        <v>1413</v>
      </c>
      <c r="G208">
        <v>0</v>
      </c>
      <c r="V208">
        <v>0</v>
      </c>
      <c r="Y208">
        <v>1</v>
      </c>
      <c r="Z208" t="s">
        <v>1379</v>
      </c>
      <c r="AB208" t="str">
        <f>("Possession, Carrying, Transfer, Registration requirements, Licensing, Ammunition, Ownership, Transportation, Creation of a firearm registry, Enforcing federal firearm laws")</f>
        <v>Possession, Carrying, Transfer, Registration requirements, Licensing, Ammunition, Ownership, Transportation, Creation of a firearm registry, Enforcing federal firearm laws</v>
      </c>
      <c r="AC208" t="s">
        <v>1414</v>
      </c>
      <c r="AD208" t="s">
        <v>1378</v>
      </c>
      <c r="AE208">
        <v>1</v>
      </c>
      <c r="AF208" t="s">
        <v>1379</v>
      </c>
      <c r="AH208" t="str">
        <f t="shared" si="153"/>
        <v>Handguns</v>
      </c>
      <c r="AI208" t="s">
        <v>1379</v>
      </c>
      <c r="AK208">
        <v>1</v>
      </c>
      <c r="AL208" t="s">
        <v>1415</v>
      </c>
      <c r="AN208">
        <v>0</v>
      </c>
      <c r="AP208" t="s">
        <v>1380</v>
      </c>
      <c r="AQ208" t="str">
        <f t="shared" si="154"/>
        <v>Civil liability</v>
      </c>
      <c r="AR208" t="s">
        <v>1379</v>
      </c>
      <c r="AT208" t="str">
        <f>("Government officials, Private citizens")</f>
        <v>Government officials, Private citizens</v>
      </c>
      <c r="AU208" t="s">
        <v>1415</v>
      </c>
      <c r="AW208">
        <v>0</v>
      </c>
      <c r="AZ208">
        <v>1</v>
      </c>
      <c r="BA208" t="s">
        <v>1381</v>
      </c>
      <c r="BC208" t="str">
        <f t="shared" si="156"/>
        <v>Types of residential units not specified</v>
      </c>
      <c r="BF208">
        <v>1</v>
      </c>
      <c r="BG208" t="s">
        <v>1381</v>
      </c>
      <c r="BI208" t="str">
        <f t="shared" si="157"/>
        <v>Density bonus, Voluntary programs</v>
      </c>
      <c r="BJ208" t="s">
        <v>1381</v>
      </c>
      <c r="BL208">
        <v>0</v>
      </c>
      <c r="BO208">
        <v>1</v>
      </c>
      <c r="BP208" t="s">
        <v>1382</v>
      </c>
      <c r="BR208">
        <v>1</v>
      </c>
      <c r="BS208" t="s">
        <v>1383</v>
      </c>
      <c r="BU208" t="str">
        <f t="shared" si="158"/>
        <v>No exceptions to state preemption of municipal broadband</v>
      </c>
      <c r="BX208" t="str">
        <f t="shared" si="159"/>
        <v>No exceptions to state preemption of municipal broadband</v>
      </c>
      <c r="CA208" t="str">
        <f t="shared" si="160"/>
        <v>No, state law expressly preempts municipal broadband</v>
      </c>
      <c r="CG208">
        <v>0</v>
      </c>
      <c r="CJ208">
        <v>0</v>
      </c>
      <c r="CY208">
        <v>1</v>
      </c>
      <c r="CZ208" t="s">
        <v>1410</v>
      </c>
      <c r="DA208" t="s">
        <v>1409</v>
      </c>
      <c r="DB208">
        <v>0</v>
      </c>
      <c r="DD208" t="s">
        <v>1384</v>
      </c>
      <c r="DQ208">
        <v>0</v>
      </c>
      <c r="DT208">
        <v>1</v>
      </c>
      <c r="DU208" t="s">
        <v>1399</v>
      </c>
      <c r="DW208" t="str">
        <f t="shared" si="161"/>
        <v>State constitution, Statute</v>
      </c>
      <c r="DX208" t="s">
        <v>1399</v>
      </c>
      <c r="DZ208" t="str">
        <f t="shared" si="166"/>
        <v>Excess of certified rate (rollback rate), Increase in tax levy over the prior year</v>
      </c>
      <c r="EA208" t="s">
        <v>1400</v>
      </c>
      <c r="EC208">
        <v>1</v>
      </c>
      <c r="ED208" t="s">
        <v>1386</v>
      </c>
      <c r="EF208">
        <v>0</v>
      </c>
      <c r="ER208">
        <v>0</v>
      </c>
      <c r="FD208">
        <v>1</v>
      </c>
      <c r="FE208" t="s">
        <v>1401</v>
      </c>
      <c r="FG208" t="str">
        <f t="shared" si="162"/>
        <v>State constitution, Statute</v>
      </c>
      <c r="FH208" t="s">
        <v>1401</v>
      </c>
      <c r="FJ208" t="str">
        <f t="shared" si="167"/>
        <v>School districts, Local governments</v>
      </c>
      <c r="FK208" t="s">
        <v>1402</v>
      </c>
      <c r="FM208">
        <v>1</v>
      </c>
      <c r="FN208" t="s">
        <v>1403</v>
      </c>
      <c r="FP208">
        <v>1</v>
      </c>
      <c r="FQ208" t="s">
        <v>1405</v>
      </c>
      <c r="FS208" t="str">
        <f t="shared" si="163"/>
        <v>State constitution, Statute</v>
      </c>
      <c r="FT208" t="s">
        <v>1405</v>
      </c>
      <c r="FV208" t="str">
        <f t="shared" si="168"/>
        <v>Residential</v>
      </c>
      <c r="FW208" t="s">
        <v>1405</v>
      </c>
      <c r="FY208">
        <v>0</v>
      </c>
      <c r="GB208">
        <v>1</v>
      </c>
      <c r="GC208" t="s">
        <v>1397</v>
      </c>
      <c r="GE208" t="str">
        <f t="shared" si="164"/>
        <v>State constitution, Statute</v>
      </c>
      <c r="GF208" t="s">
        <v>1397</v>
      </c>
      <c r="GH208">
        <v>1</v>
      </c>
      <c r="GI208" t="s">
        <v>1386</v>
      </c>
      <c r="GK208">
        <v>0</v>
      </c>
      <c r="GQ208">
        <v>0</v>
      </c>
      <c r="GT208">
        <v>1</v>
      </c>
      <c r="GU208" t="s">
        <v>1416</v>
      </c>
      <c r="GV208" t="s">
        <v>1417</v>
      </c>
      <c r="GW208" t="str">
        <f>("Restricting local taxing powers, Restricting local annexation powers")</f>
        <v>Restricting local taxing powers, Restricting local annexation powers</v>
      </c>
      <c r="GX208" t="s">
        <v>1418</v>
      </c>
      <c r="GZ208" t="str">
        <f>("Budget decreases")</f>
        <v>Budget decreases</v>
      </c>
      <c r="HA208" t="s">
        <v>1419</v>
      </c>
      <c r="HC208">
        <v>0</v>
      </c>
      <c r="HF208">
        <v>0</v>
      </c>
      <c r="HI208">
        <v>0</v>
      </c>
      <c r="IG208">
        <v>0</v>
      </c>
    </row>
    <row r="209" spans="1:241">
      <c r="A209" t="s">
        <v>261</v>
      </c>
      <c r="B209" s="1">
        <v>44532</v>
      </c>
      <c r="C209" s="1">
        <v>44561</v>
      </c>
      <c r="D209" t="s">
        <v>1420</v>
      </c>
      <c r="E209" t="s">
        <v>1413</v>
      </c>
      <c r="G209">
        <v>0</v>
      </c>
      <c r="V209">
        <v>0</v>
      </c>
      <c r="Y209">
        <v>1</v>
      </c>
      <c r="Z209" t="s">
        <v>1379</v>
      </c>
      <c r="AB209" t="str">
        <f>("Possession, Carrying, Transfer, Registration requirements, Licensing, Ammunition, Ownership, Transportation, Creation of a firearm registry, Enforcing federal firearm laws")</f>
        <v>Possession, Carrying, Transfer, Registration requirements, Licensing, Ammunition, Ownership, Transportation, Creation of a firearm registry, Enforcing federal firearm laws</v>
      </c>
      <c r="AC209" t="s">
        <v>1414</v>
      </c>
      <c r="AD209" t="s">
        <v>1378</v>
      </c>
      <c r="AE209">
        <v>1</v>
      </c>
      <c r="AF209" t="s">
        <v>1379</v>
      </c>
      <c r="AH209" t="str">
        <f t="shared" si="153"/>
        <v>Handguns</v>
      </c>
      <c r="AI209" t="s">
        <v>1379</v>
      </c>
      <c r="AK209">
        <v>1</v>
      </c>
      <c r="AL209" t="s">
        <v>1415</v>
      </c>
      <c r="AN209">
        <v>0</v>
      </c>
      <c r="AP209" t="s">
        <v>1380</v>
      </c>
      <c r="AQ209" t="str">
        <f t="shared" si="154"/>
        <v>Civil liability</v>
      </c>
      <c r="AR209" t="s">
        <v>1379</v>
      </c>
      <c r="AT209" t="str">
        <f>("Government officials, Private citizens")</f>
        <v>Government officials, Private citizens</v>
      </c>
      <c r="AU209" t="s">
        <v>1415</v>
      </c>
      <c r="AW209">
        <v>0</v>
      </c>
      <c r="AZ209">
        <v>1</v>
      </c>
      <c r="BA209" t="s">
        <v>1381</v>
      </c>
      <c r="BC209" t="str">
        <f t="shared" si="156"/>
        <v>Types of residential units not specified</v>
      </c>
      <c r="BF209">
        <v>1</v>
      </c>
      <c r="BG209" t="s">
        <v>1381</v>
      </c>
      <c r="BI209" t="str">
        <f t="shared" si="157"/>
        <v>Density bonus, Voluntary programs</v>
      </c>
      <c r="BJ209" t="s">
        <v>1381</v>
      </c>
      <c r="BL209">
        <v>0</v>
      </c>
      <c r="BO209">
        <v>1</v>
      </c>
      <c r="BP209" t="s">
        <v>1382</v>
      </c>
      <c r="BR209">
        <v>1</v>
      </c>
      <c r="BS209" t="s">
        <v>1383</v>
      </c>
      <c r="BU209" t="str">
        <f t="shared" si="158"/>
        <v>No exceptions to state preemption of municipal broadband</v>
      </c>
      <c r="BX209" t="str">
        <f t="shared" si="159"/>
        <v>No exceptions to state preemption of municipal broadband</v>
      </c>
      <c r="CA209" t="str">
        <f t="shared" si="160"/>
        <v>No, state law expressly preempts municipal broadband</v>
      </c>
      <c r="CG209">
        <v>0</v>
      </c>
      <c r="CJ209">
        <v>0</v>
      </c>
      <c r="CY209">
        <v>1</v>
      </c>
      <c r="CZ209" t="s">
        <v>1421</v>
      </c>
      <c r="DA209" t="s">
        <v>1409</v>
      </c>
      <c r="DB209">
        <v>0</v>
      </c>
      <c r="DD209" t="s">
        <v>1384</v>
      </c>
      <c r="DQ209">
        <v>0</v>
      </c>
      <c r="DT209">
        <v>1</v>
      </c>
      <c r="DU209" t="s">
        <v>1399</v>
      </c>
      <c r="DW209" t="str">
        <f t="shared" si="161"/>
        <v>State constitution, Statute</v>
      </c>
      <c r="DX209" t="s">
        <v>1399</v>
      </c>
      <c r="DZ209" t="str">
        <f t="shared" si="166"/>
        <v>Excess of certified rate (rollback rate), Increase in tax levy over the prior year</v>
      </c>
      <c r="EA209" t="s">
        <v>1400</v>
      </c>
      <c r="EC209">
        <v>1</v>
      </c>
      <c r="ED209" t="s">
        <v>1386</v>
      </c>
      <c r="EF209">
        <v>0</v>
      </c>
      <c r="ER209">
        <v>0</v>
      </c>
      <c r="FD209">
        <v>1</v>
      </c>
      <c r="FE209" t="s">
        <v>1401</v>
      </c>
      <c r="FG209" t="str">
        <f t="shared" si="162"/>
        <v>State constitution, Statute</v>
      </c>
      <c r="FH209" t="s">
        <v>1401</v>
      </c>
      <c r="FJ209" t="str">
        <f t="shared" si="167"/>
        <v>School districts, Local governments</v>
      </c>
      <c r="FK209" t="s">
        <v>1402</v>
      </c>
      <c r="FM209">
        <v>1</v>
      </c>
      <c r="FN209" t="s">
        <v>1403</v>
      </c>
      <c r="FP209">
        <v>1</v>
      </c>
      <c r="FQ209" t="s">
        <v>1405</v>
      </c>
      <c r="FS209" t="str">
        <f t="shared" si="163"/>
        <v>State constitution, Statute</v>
      </c>
      <c r="FT209" t="s">
        <v>1405</v>
      </c>
      <c r="FV209" t="str">
        <f t="shared" si="168"/>
        <v>Residential</v>
      </c>
      <c r="FW209" t="s">
        <v>1405</v>
      </c>
      <c r="FY209">
        <v>0</v>
      </c>
      <c r="GB209">
        <v>1</v>
      </c>
      <c r="GC209" t="s">
        <v>1397</v>
      </c>
      <c r="GE209" t="str">
        <f t="shared" si="164"/>
        <v>State constitution, Statute</v>
      </c>
      <c r="GF209" t="s">
        <v>1397</v>
      </c>
      <c r="GH209">
        <v>1</v>
      </c>
      <c r="GI209" t="s">
        <v>1386</v>
      </c>
      <c r="GK209">
        <v>1</v>
      </c>
      <c r="GL209" t="s">
        <v>1422</v>
      </c>
      <c r="GN209" t="str">
        <f>("Inclusive school curriculum")</f>
        <v>Inclusive school curriculum</v>
      </c>
      <c r="GO209" t="s">
        <v>1422</v>
      </c>
      <c r="GQ209">
        <v>0</v>
      </c>
      <c r="GT209">
        <v>1</v>
      </c>
      <c r="GU209" t="s">
        <v>1423</v>
      </c>
      <c r="GV209" t="s">
        <v>1417</v>
      </c>
      <c r="GW209" t="str">
        <f>("Restricting local taxing powers, Restricting local annexation powers")</f>
        <v>Restricting local taxing powers, Restricting local annexation powers</v>
      </c>
      <c r="GX209" t="s">
        <v>1424</v>
      </c>
      <c r="GZ209" t="str">
        <f>("Budget decreases")</f>
        <v>Budget decreases</v>
      </c>
      <c r="HA209" t="s">
        <v>1419</v>
      </c>
      <c r="HC209">
        <v>0</v>
      </c>
      <c r="HF209">
        <v>0</v>
      </c>
      <c r="HI209">
        <v>1</v>
      </c>
      <c r="HJ209" t="s">
        <v>1422</v>
      </c>
      <c r="HL209">
        <v>1</v>
      </c>
      <c r="HM209" t="s">
        <v>1422</v>
      </c>
      <c r="HO209" t="s">
        <v>1425</v>
      </c>
      <c r="HP209" t="s">
        <v>1422</v>
      </c>
      <c r="HR209">
        <v>0</v>
      </c>
      <c r="IA209" t="str">
        <f>("Public schools, Charter schools")</f>
        <v>Public schools, Charter schools</v>
      </c>
      <c r="IB209" t="s">
        <v>1422</v>
      </c>
      <c r="ID209" t="str">
        <f>("Elementary school, Middle school, High school ")</f>
        <v xml:space="preserve">Elementary school, Middle school, High school </v>
      </c>
      <c r="IE209" t="s">
        <v>1422</v>
      </c>
      <c r="IG209">
        <v>0</v>
      </c>
    </row>
    <row r="210" spans="1:241">
      <c r="A210" t="s">
        <v>261</v>
      </c>
      <c r="B210" s="1">
        <v>44562</v>
      </c>
      <c r="C210" s="1">
        <v>44578</v>
      </c>
      <c r="D210" t="s">
        <v>1420</v>
      </c>
      <c r="E210" t="s">
        <v>1426</v>
      </c>
      <c r="G210">
        <v>0</v>
      </c>
      <c r="V210">
        <v>0</v>
      </c>
      <c r="Y210">
        <v>1</v>
      </c>
      <c r="Z210" t="s">
        <v>1379</v>
      </c>
      <c r="AB210" t="str">
        <f>("Possession, Carrying, Transfer, Registration requirements, Licensing, Ammunition, Ownership, Transportation, Creation of a firearm registry, Enforcing federal firearm laws")</f>
        <v>Possession, Carrying, Transfer, Registration requirements, Licensing, Ammunition, Ownership, Transportation, Creation of a firearm registry, Enforcing federal firearm laws</v>
      </c>
      <c r="AC210" t="s">
        <v>1414</v>
      </c>
      <c r="AD210" t="s">
        <v>1378</v>
      </c>
      <c r="AE210">
        <v>1</v>
      </c>
      <c r="AF210" t="s">
        <v>1379</v>
      </c>
      <c r="AH210" t="str">
        <f t="shared" si="153"/>
        <v>Handguns</v>
      </c>
      <c r="AI210" t="s">
        <v>1379</v>
      </c>
      <c r="AK210">
        <v>1</v>
      </c>
      <c r="AL210" t="s">
        <v>1415</v>
      </c>
      <c r="AN210">
        <v>0</v>
      </c>
      <c r="AP210" t="s">
        <v>1380</v>
      </c>
      <c r="AQ210" t="str">
        <f t="shared" si="154"/>
        <v>Civil liability</v>
      </c>
      <c r="AR210" t="s">
        <v>1379</v>
      </c>
      <c r="AT210" t="str">
        <f>("Government officials, Private citizens")</f>
        <v>Government officials, Private citizens</v>
      </c>
      <c r="AU210" t="s">
        <v>1415</v>
      </c>
      <c r="AW210">
        <v>0</v>
      </c>
      <c r="AZ210">
        <v>1</v>
      </c>
      <c r="BA210" t="s">
        <v>1381</v>
      </c>
      <c r="BC210" t="str">
        <f t="shared" si="156"/>
        <v>Types of residential units not specified</v>
      </c>
      <c r="BF210">
        <v>1</v>
      </c>
      <c r="BG210" t="s">
        <v>1381</v>
      </c>
      <c r="BI210" t="str">
        <f t="shared" si="157"/>
        <v>Density bonus, Voluntary programs</v>
      </c>
      <c r="BJ210" t="s">
        <v>1381</v>
      </c>
      <c r="BL210">
        <v>0</v>
      </c>
      <c r="BO210">
        <v>1</v>
      </c>
      <c r="BP210" t="s">
        <v>1382</v>
      </c>
      <c r="BR210">
        <v>1</v>
      </c>
      <c r="BS210" t="s">
        <v>1383</v>
      </c>
      <c r="BU210" t="str">
        <f t="shared" si="158"/>
        <v>No exceptions to state preemption of municipal broadband</v>
      </c>
      <c r="BX210" t="str">
        <f t="shared" si="159"/>
        <v>No exceptions to state preemption of municipal broadband</v>
      </c>
      <c r="CA210" t="str">
        <f t="shared" si="160"/>
        <v>No, state law expressly preempts municipal broadband</v>
      </c>
      <c r="CG210">
        <v>0</v>
      </c>
      <c r="CJ210">
        <v>0</v>
      </c>
      <c r="CY210">
        <v>1</v>
      </c>
      <c r="CZ210" t="s">
        <v>1410</v>
      </c>
      <c r="DA210" t="s">
        <v>1409</v>
      </c>
      <c r="DB210">
        <v>0</v>
      </c>
      <c r="DD210" t="s">
        <v>1384</v>
      </c>
      <c r="DQ210">
        <v>1</v>
      </c>
      <c r="DR210" t="s">
        <v>1427</v>
      </c>
      <c r="DT210">
        <v>1</v>
      </c>
      <c r="DU210" t="s">
        <v>1399</v>
      </c>
      <c r="DW210" t="str">
        <f t="shared" si="161"/>
        <v>State constitution, Statute</v>
      </c>
      <c r="DX210" t="s">
        <v>1399</v>
      </c>
      <c r="DZ210" t="str">
        <f t="shared" si="166"/>
        <v>Excess of certified rate (rollback rate), Increase in tax levy over the prior year</v>
      </c>
      <c r="EA210" t="s">
        <v>1400</v>
      </c>
      <c r="EC210">
        <v>1</v>
      </c>
      <c r="ED210" t="s">
        <v>1386</v>
      </c>
      <c r="EF210">
        <v>0</v>
      </c>
      <c r="ER210">
        <v>0</v>
      </c>
      <c r="FD210">
        <v>1</v>
      </c>
      <c r="FE210" t="s">
        <v>1401</v>
      </c>
      <c r="FG210" t="str">
        <f t="shared" si="162"/>
        <v>State constitution, Statute</v>
      </c>
      <c r="FH210" t="s">
        <v>1401</v>
      </c>
      <c r="FJ210" t="str">
        <f t="shared" si="167"/>
        <v>School districts, Local governments</v>
      </c>
      <c r="FK210" t="s">
        <v>1402</v>
      </c>
      <c r="FM210">
        <v>1</v>
      </c>
      <c r="FN210" t="s">
        <v>1403</v>
      </c>
      <c r="FP210">
        <v>1</v>
      </c>
      <c r="FQ210" t="s">
        <v>1405</v>
      </c>
      <c r="FS210" t="str">
        <f t="shared" si="163"/>
        <v>State constitution, Statute</v>
      </c>
      <c r="FT210" t="s">
        <v>1405</v>
      </c>
      <c r="FV210" t="str">
        <f t="shared" si="168"/>
        <v>Residential</v>
      </c>
      <c r="FW210" t="s">
        <v>1405</v>
      </c>
      <c r="FY210">
        <v>0</v>
      </c>
      <c r="GB210">
        <v>1</v>
      </c>
      <c r="GC210" t="s">
        <v>1397</v>
      </c>
      <c r="GE210" t="str">
        <f t="shared" si="164"/>
        <v>State constitution, Statute</v>
      </c>
      <c r="GF210" t="s">
        <v>1397</v>
      </c>
      <c r="GH210">
        <v>1</v>
      </c>
      <c r="GI210" t="s">
        <v>1386</v>
      </c>
      <c r="GK210">
        <v>1</v>
      </c>
      <c r="GL210" t="s">
        <v>1422</v>
      </c>
      <c r="GN210" t="str">
        <f>("Inclusive school curriculum")</f>
        <v>Inclusive school curriculum</v>
      </c>
      <c r="GO210" t="s">
        <v>1422</v>
      </c>
      <c r="GQ210">
        <v>0</v>
      </c>
      <c r="GT210">
        <v>1</v>
      </c>
      <c r="GU210" t="s">
        <v>1419</v>
      </c>
      <c r="GV210" t="s">
        <v>1428</v>
      </c>
      <c r="GW210" t="str">
        <f>("Requiring referendums, Restricting local taxing powers, Restricting local annexation powers")</f>
        <v>Requiring referendums, Restricting local taxing powers, Restricting local annexation powers</v>
      </c>
      <c r="GX210" t="s">
        <v>1429</v>
      </c>
      <c r="GY210" t="s">
        <v>1430</v>
      </c>
      <c r="GZ210" t="str">
        <f>("Budget decreases")</f>
        <v>Budget decreases</v>
      </c>
      <c r="HA210" t="s">
        <v>1419</v>
      </c>
      <c r="HC210">
        <v>0</v>
      </c>
      <c r="HF210">
        <v>0</v>
      </c>
      <c r="HI210">
        <v>1</v>
      </c>
      <c r="HJ210" t="s">
        <v>1422</v>
      </c>
      <c r="HL210">
        <v>1</v>
      </c>
      <c r="HM210" t="s">
        <v>1422</v>
      </c>
      <c r="HO210" t="s">
        <v>1425</v>
      </c>
      <c r="HP210" t="s">
        <v>1422</v>
      </c>
      <c r="HR210">
        <v>0</v>
      </c>
      <c r="IA210" t="str">
        <f>("Public schools, Charter schools")</f>
        <v>Public schools, Charter schools</v>
      </c>
      <c r="IB210" t="s">
        <v>1422</v>
      </c>
      <c r="ID210" t="str">
        <f>("Elementary school, Middle school, High school ")</f>
        <v xml:space="preserve">Elementary school, Middle school, High school </v>
      </c>
      <c r="IE210" t="s">
        <v>1422</v>
      </c>
      <c r="IG210">
        <v>0</v>
      </c>
    </row>
    <row r="211" spans="1:241">
      <c r="A211" t="s">
        <v>261</v>
      </c>
      <c r="B211" s="1">
        <v>44579</v>
      </c>
      <c r="C211" s="1">
        <v>44866</v>
      </c>
      <c r="D211" t="s">
        <v>1420</v>
      </c>
      <c r="E211" t="s">
        <v>1407</v>
      </c>
      <c r="G211">
        <v>0</v>
      </c>
      <c r="V211">
        <v>0</v>
      </c>
      <c r="Y211">
        <v>1</v>
      </c>
      <c r="Z211" t="s">
        <v>1379</v>
      </c>
      <c r="AB211" t="str">
        <f>("Possession, Carrying, Transfer, Registration requirements, Licensing, Ammunition, Ownership, Transportation, Creation of a firearm registry, Enforcing federal firearm laws")</f>
        <v>Possession, Carrying, Transfer, Registration requirements, Licensing, Ammunition, Ownership, Transportation, Creation of a firearm registry, Enforcing federal firearm laws</v>
      </c>
      <c r="AC211" t="s">
        <v>1414</v>
      </c>
      <c r="AD211" t="s">
        <v>1378</v>
      </c>
      <c r="AE211">
        <v>1</v>
      </c>
      <c r="AF211" t="s">
        <v>1431</v>
      </c>
      <c r="AH211" t="str">
        <f t="shared" si="153"/>
        <v>Handguns</v>
      </c>
      <c r="AI211" t="s">
        <v>1431</v>
      </c>
      <c r="AK211">
        <v>1</v>
      </c>
      <c r="AL211" t="s">
        <v>1415</v>
      </c>
      <c r="AN211">
        <v>0</v>
      </c>
      <c r="AP211" t="s">
        <v>1380</v>
      </c>
      <c r="AQ211" t="str">
        <f t="shared" si="154"/>
        <v>Civil liability</v>
      </c>
      <c r="AR211" t="s">
        <v>1379</v>
      </c>
      <c r="AT211" t="str">
        <f>("Government officials, Private citizens")</f>
        <v>Government officials, Private citizens</v>
      </c>
      <c r="AU211" t="s">
        <v>1415</v>
      </c>
      <c r="AW211">
        <v>0</v>
      </c>
      <c r="AZ211">
        <v>1</v>
      </c>
      <c r="BA211" t="s">
        <v>1381</v>
      </c>
      <c r="BC211" t="str">
        <f t="shared" si="156"/>
        <v>Types of residential units not specified</v>
      </c>
      <c r="BF211">
        <v>1</v>
      </c>
      <c r="BG211" t="s">
        <v>1381</v>
      </c>
      <c r="BI211" t="str">
        <f t="shared" si="157"/>
        <v>Density bonus, Voluntary programs</v>
      </c>
      <c r="BJ211" t="s">
        <v>1381</v>
      </c>
      <c r="BL211">
        <v>0</v>
      </c>
      <c r="BO211">
        <v>1</v>
      </c>
      <c r="BP211" t="s">
        <v>1382</v>
      </c>
      <c r="BR211">
        <v>1</v>
      </c>
      <c r="BS211" t="s">
        <v>1383</v>
      </c>
      <c r="BU211" t="str">
        <f t="shared" si="158"/>
        <v>No exceptions to state preemption of municipal broadband</v>
      </c>
      <c r="BX211" t="str">
        <f t="shared" si="159"/>
        <v>No exceptions to state preemption of municipal broadband</v>
      </c>
      <c r="CA211" t="str">
        <f t="shared" si="160"/>
        <v>No, state law expressly preempts municipal broadband</v>
      </c>
      <c r="CG211">
        <v>0</v>
      </c>
      <c r="CJ211">
        <v>0</v>
      </c>
      <c r="CY211">
        <v>1</v>
      </c>
      <c r="CZ211" t="s">
        <v>1427</v>
      </c>
      <c r="DA211" t="s">
        <v>1409</v>
      </c>
      <c r="DB211">
        <v>0</v>
      </c>
      <c r="DD211" t="s">
        <v>1384</v>
      </c>
      <c r="DQ211">
        <v>1</v>
      </c>
      <c r="DR211" t="s">
        <v>1427</v>
      </c>
      <c r="DT211">
        <v>1</v>
      </c>
      <c r="DU211" t="s">
        <v>1399</v>
      </c>
      <c r="DW211" t="str">
        <f t="shared" si="161"/>
        <v>State constitution, Statute</v>
      </c>
      <c r="DX211" t="s">
        <v>1399</v>
      </c>
      <c r="DZ211" t="str">
        <f t="shared" si="166"/>
        <v>Excess of certified rate (rollback rate), Increase in tax levy over the prior year</v>
      </c>
      <c r="EA211" t="s">
        <v>1400</v>
      </c>
      <c r="EC211">
        <v>1</v>
      </c>
      <c r="ED211" t="s">
        <v>1386</v>
      </c>
      <c r="EF211">
        <v>0</v>
      </c>
      <c r="ER211">
        <v>0</v>
      </c>
      <c r="FD211">
        <v>1</v>
      </c>
      <c r="FE211" t="s">
        <v>1401</v>
      </c>
      <c r="FG211" t="str">
        <f t="shared" si="162"/>
        <v>State constitution, Statute</v>
      </c>
      <c r="FH211" t="s">
        <v>1401</v>
      </c>
      <c r="FJ211" t="str">
        <f t="shared" si="167"/>
        <v>School districts, Local governments</v>
      </c>
      <c r="FK211" t="s">
        <v>1402</v>
      </c>
      <c r="FM211">
        <v>1</v>
      </c>
      <c r="FN211" t="s">
        <v>1403</v>
      </c>
      <c r="FP211">
        <v>1</v>
      </c>
      <c r="FQ211" t="s">
        <v>1405</v>
      </c>
      <c r="FS211" t="str">
        <f t="shared" si="163"/>
        <v>State constitution, Statute</v>
      </c>
      <c r="FT211" t="s">
        <v>1405</v>
      </c>
      <c r="FV211" t="str">
        <f t="shared" si="168"/>
        <v>Residential</v>
      </c>
      <c r="FW211" t="s">
        <v>1405</v>
      </c>
      <c r="FY211">
        <v>0</v>
      </c>
      <c r="GB211">
        <v>1</v>
      </c>
      <c r="GC211" t="s">
        <v>1397</v>
      </c>
      <c r="GE211" t="str">
        <f t="shared" si="164"/>
        <v>State constitution, Statute</v>
      </c>
      <c r="GF211" t="s">
        <v>1397</v>
      </c>
      <c r="GH211">
        <v>1</v>
      </c>
      <c r="GI211" t="s">
        <v>1386</v>
      </c>
      <c r="GK211">
        <v>1</v>
      </c>
      <c r="GL211" t="s">
        <v>1432</v>
      </c>
      <c r="GN211" t="str">
        <f>("Inclusive school curriculum, Participation in sports for transgender athletes")</f>
        <v>Inclusive school curriculum, Participation in sports for transgender athletes</v>
      </c>
      <c r="GO211" t="s">
        <v>1432</v>
      </c>
      <c r="GQ211">
        <v>0</v>
      </c>
      <c r="GT211">
        <v>1</v>
      </c>
      <c r="GU211" t="s">
        <v>1433</v>
      </c>
      <c r="GV211" t="s">
        <v>1428</v>
      </c>
      <c r="GW211" t="str">
        <f>("Requiring referendums, Restricting local taxing powers, Restricting local annexation powers")</f>
        <v>Requiring referendums, Restricting local taxing powers, Restricting local annexation powers</v>
      </c>
      <c r="GX211" t="s">
        <v>1434</v>
      </c>
      <c r="GY211" t="s">
        <v>1430</v>
      </c>
      <c r="GZ211" t="str">
        <f>("Budget decreases")</f>
        <v>Budget decreases</v>
      </c>
      <c r="HA211" t="s">
        <v>1419</v>
      </c>
      <c r="HC211">
        <v>0</v>
      </c>
      <c r="HF211">
        <v>0</v>
      </c>
      <c r="HI211">
        <v>1</v>
      </c>
      <c r="HJ211" t="s">
        <v>1422</v>
      </c>
      <c r="HL211">
        <v>1</v>
      </c>
      <c r="HM211" t="s">
        <v>1422</v>
      </c>
      <c r="HO211" t="s">
        <v>1425</v>
      </c>
      <c r="HP211" t="s">
        <v>1422</v>
      </c>
      <c r="HR211">
        <v>0</v>
      </c>
      <c r="IA211" t="str">
        <f>("Public schools, Charter schools")</f>
        <v>Public schools, Charter schools</v>
      </c>
      <c r="IB211" t="s">
        <v>1422</v>
      </c>
      <c r="ID211" t="str">
        <f>("Elementary school, Middle school, High school ")</f>
        <v xml:space="preserve">Elementary school, Middle school, High school </v>
      </c>
      <c r="IE211" t="s">
        <v>1422</v>
      </c>
      <c r="IG211">
        <v>0</v>
      </c>
    </row>
    <row r="212" spans="1:241">
      <c r="A212" t="s">
        <v>262</v>
      </c>
      <c r="B212" s="1">
        <v>43678</v>
      </c>
      <c r="C212" s="1">
        <v>43962</v>
      </c>
      <c r="D212" t="str">
        <f t="shared" ref="D212:D218" si="169">("Firearms, Municipal Broadband, Paid Leave, Rent Control, TEL: Full Disclosure Requirements, TEL: Property Tax Rate Limit, TEL: Property Tax Levy Limit")</f>
        <v>Firearms, Municipal Broadband, Paid Leave, Rent Control, TEL: Full Disclosure Requirements, TEL: Property Tax Rate Limit, TEL: Property Tax Levy Limit</v>
      </c>
      <c r="E212" t="s">
        <v>1435</v>
      </c>
      <c r="G212">
        <v>0</v>
      </c>
      <c r="V212">
        <v>0</v>
      </c>
      <c r="Y212">
        <v>1</v>
      </c>
      <c r="Z212" t="s">
        <v>1436</v>
      </c>
      <c r="AB212" t="str">
        <f t="shared" ref="AB212:AB219" si="170">("Possession, Purchase, Transfer, Sale, Licensing, Ownership, Transportation, The state preempts all firearm regulation")</f>
        <v>Possession, Purchase, Transfer, Sale, Licensing, Ownership, Transportation, The state preempts all firearm regulation</v>
      </c>
      <c r="AC212" t="s">
        <v>1436</v>
      </c>
      <c r="AE212">
        <v>0</v>
      </c>
      <c r="AK212">
        <v>0</v>
      </c>
      <c r="AW212">
        <v>0</v>
      </c>
      <c r="AZ212">
        <v>0</v>
      </c>
      <c r="BL212">
        <v>0</v>
      </c>
      <c r="BO212">
        <v>1</v>
      </c>
      <c r="BP212" t="s">
        <v>1437</v>
      </c>
      <c r="BR212">
        <v>0</v>
      </c>
      <c r="CA212" t="str">
        <f t="shared" ref="CA212:CA219" si="171">("Yes")</f>
        <v>Yes</v>
      </c>
      <c r="CB212" t="s">
        <v>1438</v>
      </c>
      <c r="CD212" t="str">
        <f t="shared" ref="CD212:CD219" si="172">("Feasibility study conducted prior to offering internet")</f>
        <v>Feasibility study conducted prior to offering internet</v>
      </c>
      <c r="CE212" t="s">
        <v>1439</v>
      </c>
      <c r="CF212" t="s">
        <v>1440</v>
      </c>
      <c r="CG212">
        <v>0</v>
      </c>
      <c r="CJ212">
        <v>1</v>
      </c>
      <c r="CK212" t="s">
        <v>1441</v>
      </c>
      <c r="CM212" t="str">
        <f t="shared" ref="CM212:CM219" si="173">("Paid sick leave, Family medical leave")</f>
        <v>Paid sick leave, Family medical leave</v>
      </c>
      <c r="CN212" t="s">
        <v>1441</v>
      </c>
      <c r="CP212">
        <v>0</v>
      </c>
      <c r="CY212">
        <v>0</v>
      </c>
      <c r="DB212">
        <v>1</v>
      </c>
      <c r="DC212" t="s">
        <v>1442</v>
      </c>
      <c r="DE212" t="str">
        <f t="shared" ref="DE212:DE219" si="174">("Statute")</f>
        <v>Statute</v>
      </c>
      <c r="DF212" t="s">
        <v>1442</v>
      </c>
      <c r="DH212">
        <v>0</v>
      </c>
      <c r="DN212">
        <v>0</v>
      </c>
      <c r="DQ212">
        <v>0</v>
      </c>
      <c r="DT212">
        <v>1</v>
      </c>
      <c r="DU212" t="s">
        <v>1443</v>
      </c>
      <c r="DW212" t="str">
        <f t="shared" ref="DW212:DW219" si="175">("Statute")</f>
        <v>Statute</v>
      </c>
      <c r="DX212" t="s">
        <v>1443</v>
      </c>
      <c r="DZ212" t="str">
        <f t="shared" ref="DZ212:DZ219" si="176">("Excess of certified rate (rollback rate)")</f>
        <v>Excess of certified rate (rollback rate)</v>
      </c>
      <c r="EA212" t="s">
        <v>1443</v>
      </c>
      <c r="EC212">
        <v>1</v>
      </c>
      <c r="ED212" t="s">
        <v>1443</v>
      </c>
      <c r="EF212">
        <v>0</v>
      </c>
      <c r="ER212">
        <v>0</v>
      </c>
      <c r="FD212">
        <v>1</v>
      </c>
      <c r="FE212" t="s">
        <v>1444</v>
      </c>
      <c r="FG212" t="str">
        <f t="shared" ref="FG212:FG219" si="177">("Statute")</f>
        <v>Statute</v>
      </c>
      <c r="FH212" t="s">
        <v>1445</v>
      </c>
      <c r="FJ212" t="str">
        <f t="shared" si="167"/>
        <v>School districts, Local governments</v>
      </c>
      <c r="FK212" t="s">
        <v>1445</v>
      </c>
      <c r="FM212">
        <v>1</v>
      </c>
      <c r="FN212" t="s">
        <v>1446</v>
      </c>
      <c r="FP212">
        <v>0</v>
      </c>
      <c r="GB212">
        <v>1</v>
      </c>
      <c r="GC212" t="s">
        <v>1447</v>
      </c>
      <c r="GE212" t="str">
        <f t="shared" ref="GE212:GE219" si="178">("Statute")</f>
        <v>Statute</v>
      </c>
      <c r="GF212" t="s">
        <v>1447</v>
      </c>
      <c r="GH212">
        <v>1</v>
      </c>
      <c r="GI212" t="s">
        <v>1443</v>
      </c>
      <c r="GK212">
        <v>0</v>
      </c>
      <c r="GQ212">
        <v>0</v>
      </c>
      <c r="GT212">
        <v>0</v>
      </c>
      <c r="HF212">
        <v>0</v>
      </c>
      <c r="HI212">
        <v>0</v>
      </c>
      <c r="IG212">
        <v>0</v>
      </c>
    </row>
    <row r="213" spans="1:241">
      <c r="A213" t="s">
        <v>262</v>
      </c>
      <c r="B213" s="1">
        <v>43963</v>
      </c>
      <c r="C213" s="1">
        <v>44012</v>
      </c>
      <c r="D213" t="str">
        <f t="shared" si="169"/>
        <v>Firearms, Municipal Broadband, Paid Leave, Rent Control, TEL: Full Disclosure Requirements, TEL: Property Tax Rate Limit, TEL: Property Tax Levy Limit</v>
      </c>
      <c r="E213" t="s">
        <v>1435</v>
      </c>
      <c r="G213">
        <v>0</v>
      </c>
      <c r="V213">
        <v>0</v>
      </c>
      <c r="Y213">
        <v>1</v>
      </c>
      <c r="Z213" t="s">
        <v>1436</v>
      </c>
      <c r="AB213" t="str">
        <f t="shared" si="170"/>
        <v>Possession, Purchase, Transfer, Sale, Licensing, Ownership, Transportation, The state preempts all firearm regulation</v>
      </c>
      <c r="AC213" t="s">
        <v>1436</v>
      </c>
      <c r="AE213">
        <v>0</v>
      </c>
      <c r="AK213">
        <v>0</v>
      </c>
      <c r="AW213">
        <v>0</v>
      </c>
      <c r="AZ213">
        <v>0</v>
      </c>
      <c r="BL213">
        <v>0</v>
      </c>
      <c r="BO213">
        <v>1</v>
      </c>
      <c r="BP213" t="s">
        <v>1437</v>
      </c>
      <c r="BR213">
        <v>0</v>
      </c>
      <c r="CA213" t="str">
        <f t="shared" si="171"/>
        <v>Yes</v>
      </c>
      <c r="CB213" t="s">
        <v>1438</v>
      </c>
      <c r="CD213" t="str">
        <f t="shared" si="172"/>
        <v>Feasibility study conducted prior to offering internet</v>
      </c>
      <c r="CE213" t="s">
        <v>1439</v>
      </c>
      <c r="CF213" t="s">
        <v>1448</v>
      </c>
      <c r="CG213">
        <v>0</v>
      </c>
      <c r="CJ213">
        <v>1</v>
      </c>
      <c r="CK213" t="s">
        <v>1441</v>
      </c>
      <c r="CM213" t="str">
        <f t="shared" si="173"/>
        <v>Paid sick leave, Family medical leave</v>
      </c>
      <c r="CN213" t="s">
        <v>1441</v>
      </c>
      <c r="CP213">
        <v>0</v>
      </c>
      <c r="CY213">
        <v>0</v>
      </c>
      <c r="DB213">
        <v>1</v>
      </c>
      <c r="DC213" t="s">
        <v>1442</v>
      </c>
      <c r="DE213" t="str">
        <f t="shared" si="174"/>
        <v>Statute</v>
      </c>
      <c r="DF213" t="s">
        <v>1442</v>
      </c>
      <c r="DH213">
        <v>0</v>
      </c>
      <c r="DN213">
        <v>0</v>
      </c>
      <c r="DQ213">
        <v>0</v>
      </c>
      <c r="DT213">
        <v>1</v>
      </c>
      <c r="DU213" t="s">
        <v>1443</v>
      </c>
      <c r="DW213" t="str">
        <f t="shared" si="175"/>
        <v>Statute</v>
      </c>
      <c r="DX213" t="s">
        <v>1443</v>
      </c>
      <c r="DZ213" t="str">
        <f t="shared" si="176"/>
        <v>Excess of certified rate (rollback rate)</v>
      </c>
      <c r="EA213" t="s">
        <v>1443</v>
      </c>
      <c r="EC213">
        <v>1</v>
      </c>
      <c r="ED213" t="s">
        <v>1443</v>
      </c>
      <c r="EF213">
        <v>0</v>
      </c>
      <c r="ER213">
        <v>0</v>
      </c>
      <c r="FD213">
        <v>1</v>
      </c>
      <c r="FE213" t="s">
        <v>1449</v>
      </c>
      <c r="FG213" t="str">
        <f t="shared" si="177"/>
        <v>Statute</v>
      </c>
      <c r="FH213" t="s">
        <v>1450</v>
      </c>
      <c r="FJ213" t="str">
        <f t="shared" si="167"/>
        <v>School districts, Local governments</v>
      </c>
      <c r="FK213" t="s">
        <v>1450</v>
      </c>
      <c r="FM213">
        <v>1</v>
      </c>
      <c r="FN213" t="s">
        <v>1446</v>
      </c>
      <c r="FP213">
        <v>0</v>
      </c>
      <c r="GB213">
        <v>1</v>
      </c>
      <c r="GC213" t="s">
        <v>1447</v>
      </c>
      <c r="GE213" t="str">
        <f t="shared" si="178"/>
        <v>Statute</v>
      </c>
      <c r="GF213" t="s">
        <v>1447</v>
      </c>
      <c r="GH213">
        <v>1</v>
      </c>
      <c r="GI213" t="s">
        <v>1443</v>
      </c>
      <c r="GK213">
        <v>0</v>
      </c>
      <c r="GQ213">
        <v>0</v>
      </c>
      <c r="GT213">
        <v>0</v>
      </c>
      <c r="HF213">
        <v>0</v>
      </c>
      <c r="HI213">
        <v>0</v>
      </c>
      <c r="IG213">
        <v>0</v>
      </c>
    </row>
    <row r="214" spans="1:241">
      <c r="A214" t="s">
        <v>262</v>
      </c>
      <c r="B214" s="1">
        <v>44013</v>
      </c>
      <c r="C214" s="1">
        <v>44320</v>
      </c>
      <c r="D214" t="str">
        <f t="shared" si="169"/>
        <v>Firearms, Municipal Broadband, Paid Leave, Rent Control, TEL: Full Disclosure Requirements, TEL: Property Tax Rate Limit, TEL: Property Tax Levy Limit</v>
      </c>
      <c r="E214" t="s">
        <v>1435</v>
      </c>
      <c r="G214">
        <v>0</v>
      </c>
      <c r="V214">
        <v>0</v>
      </c>
      <c r="Y214">
        <v>1</v>
      </c>
      <c r="Z214" t="s">
        <v>1436</v>
      </c>
      <c r="AB214" t="str">
        <f t="shared" si="170"/>
        <v>Possession, Purchase, Transfer, Sale, Licensing, Ownership, Transportation, The state preempts all firearm regulation</v>
      </c>
      <c r="AC214" t="s">
        <v>1436</v>
      </c>
      <c r="AE214">
        <v>0</v>
      </c>
      <c r="AK214">
        <v>0</v>
      </c>
      <c r="AW214">
        <v>0</v>
      </c>
      <c r="AZ214">
        <v>0</v>
      </c>
      <c r="BL214">
        <v>0</v>
      </c>
      <c r="BO214">
        <v>1</v>
      </c>
      <c r="BP214" t="s">
        <v>1437</v>
      </c>
      <c r="BR214">
        <v>0</v>
      </c>
      <c r="CA214" t="str">
        <f t="shared" si="171"/>
        <v>Yes</v>
      </c>
      <c r="CB214" t="s">
        <v>1438</v>
      </c>
      <c r="CD214" t="str">
        <f t="shared" si="172"/>
        <v>Feasibility study conducted prior to offering internet</v>
      </c>
      <c r="CE214" t="s">
        <v>1439</v>
      </c>
      <c r="CF214" t="s">
        <v>1448</v>
      </c>
      <c r="CG214">
        <v>0</v>
      </c>
      <c r="CJ214">
        <v>1</v>
      </c>
      <c r="CK214" t="s">
        <v>1441</v>
      </c>
      <c r="CM214" t="str">
        <f t="shared" si="173"/>
        <v>Paid sick leave, Family medical leave</v>
      </c>
      <c r="CN214" t="s">
        <v>1441</v>
      </c>
      <c r="CP214">
        <v>0</v>
      </c>
      <c r="CY214">
        <v>0</v>
      </c>
      <c r="DB214">
        <v>1</v>
      </c>
      <c r="DC214" t="s">
        <v>1442</v>
      </c>
      <c r="DE214" t="str">
        <f t="shared" si="174"/>
        <v>Statute</v>
      </c>
      <c r="DF214" t="s">
        <v>1442</v>
      </c>
      <c r="DH214">
        <v>0</v>
      </c>
      <c r="DN214">
        <v>0</v>
      </c>
      <c r="DQ214">
        <v>0</v>
      </c>
      <c r="DT214">
        <v>1</v>
      </c>
      <c r="DU214" t="s">
        <v>1443</v>
      </c>
      <c r="DW214" t="str">
        <f t="shared" si="175"/>
        <v>Statute</v>
      </c>
      <c r="DX214" t="s">
        <v>1443</v>
      </c>
      <c r="DZ214" t="str">
        <f t="shared" si="176"/>
        <v>Excess of certified rate (rollback rate)</v>
      </c>
      <c r="EA214" t="s">
        <v>1443</v>
      </c>
      <c r="EC214">
        <v>1</v>
      </c>
      <c r="ED214" t="s">
        <v>1443</v>
      </c>
      <c r="EF214">
        <v>0</v>
      </c>
      <c r="ER214">
        <v>0</v>
      </c>
      <c r="FD214">
        <v>1</v>
      </c>
      <c r="FE214" t="s">
        <v>1451</v>
      </c>
      <c r="FG214" t="str">
        <f t="shared" si="177"/>
        <v>Statute</v>
      </c>
      <c r="FH214" t="s">
        <v>1452</v>
      </c>
      <c r="FJ214" t="str">
        <f t="shared" si="167"/>
        <v>School districts, Local governments</v>
      </c>
      <c r="FK214" t="s">
        <v>1453</v>
      </c>
      <c r="FM214">
        <v>1</v>
      </c>
      <c r="FN214" t="s">
        <v>1446</v>
      </c>
      <c r="FP214">
        <v>0</v>
      </c>
      <c r="GB214">
        <v>1</v>
      </c>
      <c r="GC214" t="s">
        <v>1447</v>
      </c>
      <c r="GE214" t="str">
        <f t="shared" si="178"/>
        <v>Statute</v>
      </c>
      <c r="GF214" t="s">
        <v>1447</v>
      </c>
      <c r="GH214">
        <v>1</v>
      </c>
      <c r="GI214" t="s">
        <v>1443</v>
      </c>
      <c r="GK214">
        <v>0</v>
      </c>
      <c r="GQ214">
        <v>0</v>
      </c>
      <c r="GT214">
        <v>0</v>
      </c>
      <c r="HF214">
        <v>0</v>
      </c>
      <c r="HI214">
        <v>0</v>
      </c>
      <c r="IG214">
        <v>0</v>
      </c>
    </row>
    <row r="215" spans="1:241">
      <c r="A215" t="s">
        <v>262</v>
      </c>
      <c r="B215" s="1">
        <v>44321</v>
      </c>
      <c r="C215" s="1">
        <v>44377</v>
      </c>
      <c r="D215" t="str">
        <f t="shared" si="169"/>
        <v>Firearms, Municipal Broadband, Paid Leave, Rent Control, TEL: Full Disclosure Requirements, TEL: Property Tax Rate Limit, TEL: Property Tax Levy Limit</v>
      </c>
      <c r="E215" t="s">
        <v>1454</v>
      </c>
      <c r="G215">
        <v>0</v>
      </c>
      <c r="V215">
        <v>0</v>
      </c>
      <c r="Y215">
        <v>1</v>
      </c>
      <c r="Z215" t="s">
        <v>1436</v>
      </c>
      <c r="AB215" t="str">
        <f t="shared" si="170"/>
        <v>Possession, Purchase, Transfer, Sale, Licensing, Ownership, Transportation, The state preempts all firearm regulation</v>
      </c>
      <c r="AC215" t="s">
        <v>1436</v>
      </c>
      <c r="AE215">
        <v>0</v>
      </c>
      <c r="AK215">
        <v>0</v>
      </c>
      <c r="AW215">
        <v>0</v>
      </c>
      <c r="AZ215">
        <v>0</v>
      </c>
      <c r="BL215">
        <v>0</v>
      </c>
      <c r="BO215">
        <v>1</v>
      </c>
      <c r="BP215" t="s">
        <v>1437</v>
      </c>
      <c r="BR215">
        <v>0</v>
      </c>
      <c r="CA215" t="str">
        <f t="shared" si="171"/>
        <v>Yes</v>
      </c>
      <c r="CB215" t="s">
        <v>1438</v>
      </c>
      <c r="CD215" t="str">
        <f t="shared" si="172"/>
        <v>Feasibility study conducted prior to offering internet</v>
      </c>
      <c r="CE215" t="s">
        <v>1439</v>
      </c>
      <c r="CF215" t="s">
        <v>1448</v>
      </c>
      <c r="CG215">
        <v>0</v>
      </c>
      <c r="CJ215">
        <v>1</v>
      </c>
      <c r="CK215" t="s">
        <v>1455</v>
      </c>
      <c r="CM215" t="str">
        <f t="shared" si="173"/>
        <v>Paid sick leave, Family medical leave</v>
      </c>
      <c r="CN215" t="s">
        <v>1441</v>
      </c>
      <c r="CP215">
        <v>0</v>
      </c>
      <c r="CY215">
        <v>0</v>
      </c>
      <c r="DB215">
        <v>1</v>
      </c>
      <c r="DC215" t="s">
        <v>1442</v>
      </c>
      <c r="DE215" t="str">
        <f t="shared" si="174"/>
        <v>Statute</v>
      </c>
      <c r="DF215" t="s">
        <v>1442</v>
      </c>
      <c r="DH215">
        <v>0</v>
      </c>
      <c r="DN215">
        <v>0</v>
      </c>
      <c r="DQ215">
        <v>0</v>
      </c>
      <c r="DT215">
        <v>1</v>
      </c>
      <c r="DU215" t="s">
        <v>1443</v>
      </c>
      <c r="DW215" t="str">
        <f t="shared" si="175"/>
        <v>Statute</v>
      </c>
      <c r="DX215" t="s">
        <v>1443</v>
      </c>
      <c r="DZ215" t="str">
        <f t="shared" si="176"/>
        <v>Excess of certified rate (rollback rate)</v>
      </c>
      <c r="EA215" t="s">
        <v>1443</v>
      </c>
      <c r="EC215">
        <v>1</v>
      </c>
      <c r="ED215" t="s">
        <v>1443</v>
      </c>
      <c r="EF215">
        <v>0</v>
      </c>
      <c r="ER215">
        <v>0</v>
      </c>
      <c r="FD215">
        <v>1</v>
      </c>
      <c r="FE215" t="s">
        <v>1444</v>
      </c>
      <c r="FG215" t="str">
        <f t="shared" si="177"/>
        <v>Statute</v>
      </c>
      <c r="FH215" t="s">
        <v>1445</v>
      </c>
      <c r="FJ215" t="str">
        <f t="shared" si="167"/>
        <v>School districts, Local governments</v>
      </c>
      <c r="FK215" t="s">
        <v>1445</v>
      </c>
      <c r="FM215">
        <v>1</v>
      </c>
      <c r="FN215" t="s">
        <v>1446</v>
      </c>
      <c r="FP215">
        <v>0</v>
      </c>
      <c r="GB215">
        <v>1</v>
      </c>
      <c r="GC215" t="s">
        <v>1447</v>
      </c>
      <c r="GE215" t="str">
        <f t="shared" si="178"/>
        <v>Statute</v>
      </c>
      <c r="GF215" t="s">
        <v>1447</v>
      </c>
      <c r="GH215">
        <v>1</v>
      </c>
      <c r="GI215" t="s">
        <v>1443</v>
      </c>
      <c r="GK215">
        <v>0</v>
      </c>
      <c r="GQ215">
        <v>0</v>
      </c>
      <c r="GT215">
        <v>0</v>
      </c>
      <c r="HF215">
        <v>0</v>
      </c>
      <c r="HI215">
        <v>0</v>
      </c>
      <c r="IG215">
        <v>0</v>
      </c>
    </row>
    <row r="216" spans="1:241">
      <c r="A216" t="s">
        <v>262</v>
      </c>
      <c r="B216" s="1">
        <v>44378</v>
      </c>
      <c r="C216" s="1">
        <v>44416</v>
      </c>
      <c r="D216" t="str">
        <f t="shared" si="169"/>
        <v>Firearms, Municipal Broadband, Paid Leave, Rent Control, TEL: Full Disclosure Requirements, TEL: Property Tax Rate Limit, TEL: Property Tax Levy Limit</v>
      </c>
      <c r="E216" t="s">
        <v>1456</v>
      </c>
      <c r="G216">
        <v>0</v>
      </c>
      <c r="V216">
        <v>0</v>
      </c>
      <c r="Y216">
        <v>1</v>
      </c>
      <c r="Z216" t="s">
        <v>1436</v>
      </c>
      <c r="AB216" t="str">
        <f t="shared" si="170"/>
        <v>Possession, Purchase, Transfer, Sale, Licensing, Ownership, Transportation, The state preempts all firearm regulation</v>
      </c>
      <c r="AC216" t="s">
        <v>1436</v>
      </c>
      <c r="AE216">
        <v>0</v>
      </c>
      <c r="AK216">
        <v>0</v>
      </c>
      <c r="AW216">
        <v>0</v>
      </c>
      <c r="AZ216">
        <v>0</v>
      </c>
      <c r="BL216">
        <v>0</v>
      </c>
      <c r="BO216">
        <v>1</v>
      </c>
      <c r="BP216" t="s">
        <v>1437</v>
      </c>
      <c r="BR216">
        <v>0</v>
      </c>
      <c r="CA216" t="str">
        <f t="shared" si="171"/>
        <v>Yes</v>
      </c>
      <c r="CB216" t="s">
        <v>1438</v>
      </c>
      <c r="CD216" t="str">
        <f t="shared" si="172"/>
        <v>Feasibility study conducted prior to offering internet</v>
      </c>
      <c r="CE216" t="s">
        <v>1439</v>
      </c>
      <c r="CF216" t="s">
        <v>1448</v>
      </c>
      <c r="CG216">
        <v>0</v>
      </c>
      <c r="CJ216">
        <v>1</v>
      </c>
      <c r="CK216" t="s">
        <v>1455</v>
      </c>
      <c r="CM216" t="str">
        <f t="shared" si="173"/>
        <v>Paid sick leave, Family medical leave</v>
      </c>
      <c r="CN216" t="s">
        <v>1441</v>
      </c>
      <c r="CP216">
        <v>1</v>
      </c>
      <c r="CQ216" t="s">
        <v>1457</v>
      </c>
      <c r="CS216" t="str">
        <f>("Public employees")</f>
        <v>Public employees</v>
      </c>
      <c r="CT216" t="s">
        <v>1457</v>
      </c>
      <c r="CV216" t="str">
        <f>("Paid sick leave, Family medical leave")</f>
        <v>Paid sick leave, Family medical leave</v>
      </c>
      <c r="CW216" t="s">
        <v>1457</v>
      </c>
      <c r="CY216">
        <v>0</v>
      </c>
      <c r="DB216">
        <v>1</v>
      </c>
      <c r="DC216" t="s">
        <v>1442</v>
      </c>
      <c r="DE216" t="str">
        <f t="shared" si="174"/>
        <v>Statute</v>
      </c>
      <c r="DF216" t="s">
        <v>1442</v>
      </c>
      <c r="DH216">
        <v>0</v>
      </c>
      <c r="DN216">
        <v>0</v>
      </c>
      <c r="DQ216">
        <v>0</v>
      </c>
      <c r="DT216">
        <v>1</v>
      </c>
      <c r="DU216" t="s">
        <v>1443</v>
      </c>
      <c r="DW216" t="str">
        <f t="shared" si="175"/>
        <v>Statute</v>
      </c>
      <c r="DX216" t="s">
        <v>1443</v>
      </c>
      <c r="DZ216" t="str">
        <f t="shared" si="176"/>
        <v>Excess of certified rate (rollback rate)</v>
      </c>
      <c r="EA216" t="s">
        <v>1443</v>
      </c>
      <c r="EC216">
        <v>1</v>
      </c>
      <c r="ED216" t="s">
        <v>1443</v>
      </c>
      <c r="EF216">
        <v>0</v>
      </c>
      <c r="ER216">
        <v>0</v>
      </c>
      <c r="FD216">
        <v>1</v>
      </c>
      <c r="FE216" t="s">
        <v>1458</v>
      </c>
      <c r="FG216" t="str">
        <f t="shared" si="177"/>
        <v>Statute</v>
      </c>
      <c r="FH216" t="s">
        <v>1458</v>
      </c>
      <c r="FJ216" t="str">
        <f t="shared" si="167"/>
        <v>School districts, Local governments</v>
      </c>
      <c r="FK216" t="s">
        <v>1458</v>
      </c>
      <c r="FM216">
        <v>1</v>
      </c>
      <c r="FN216" t="s">
        <v>1446</v>
      </c>
      <c r="FP216">
        <v>0</v>
      </c>
      <c r="GB216">
        <v>1</v>
      </c>
      <c r="GC216" t="s">
        <v>1447</v>
      </c>
      <c r="GE216" t="str">
        <f t="shared" si="178"/>
        <v>Statute</v>
      </c>
      <c r="GF216" t="s">
        <v>1447</v>
      </c>
      <c r="GH216">
        <v>1</v>
      </c>
      <c r="GI216" t="s">
        <v>1443</v>
      </c>
      <c r="GK216">
        <v>0</v>
      </c>
      <c r="GQ216">
        <v>0</v>
      </c>
      <c r="GT216">
        <v>0</v>
      </c>
      <c r="HF216">
        <v>0</v>
      </c>
      <c r="HI216">
        <v>0</v>
      </c>
      <c r="IG216">
        <v>0</v>
      </c>
    </row>
    <row r="217" spans="1:241">
      <c r="A217" t="s">
        <v>262</v>
      </c>
      <c r="B217" s="1">
        <v>44417</v>
      </c>
      <c r="C217" s="1">
        <v>44684</v>
      </c>
      <c r="D217" t="str">
        <f t="shared" si="169"/>
        <v>Firearms, Municipal Broadband, Paid Leave, Rent Control, TEL: Full Disclosure Requirements, TEL: Property Tax Rate Limit, TEL: Property Tax Levy Limit</v>
      </c>
      <c r="E217" t="s">
        <v>1459</v>
      </c>
      <c r="G217">
        <v>0</v>
      </c>
      <c r="V217">
        <v>0</v>
      </c>
      <c r="Y217">
        <v>1</v>
      </c>
      <c r="Z217" t="s">
        <v>1436</v>
      </c>
      <c r="AB217" t="str">
        <f t="shared" si="170"/>
        <v>Possession, Purchase, Transfer, Sale, Licensing, Ownership, Transportation, The state preempts all firearm regulation</v>
      </c>
      <c r="AC217" t="s">
        <v>1436</v>
      </c>
      <c r="AE217">
        <v>0</v>
      </c>
      <c r="AK217">
        <v>0</v>
      </c>
      <c r="AW217">
        <v>0</v>
      </c>
      <c r="AZ217">
        <v>0</v>
      </c>
      <c r="BL217">
        <v>0</v>
      </c>
      <c r="BO217">
        <v>1</v>
      </c>
      <c r="BP217" t="s">
        <v>1437</v>
      </c>
      <c r="BR217">
        <v>0</v>
      </c>
      <c r="CA217" t="str">
        <f t="shared" si="171"/>
        <v>Yes</v>
      </c>
      <c r="CB217" t="s">
        <v>1438</v>
      </c>
      <c r="CD217" t="str">
        <f t="shared" si="172"/>
        <v>Feasibility study conducted prior to offering internet</v>
      </c>
      <c r="CE217" t="s">
        <v>1439</v>
      </c>
      <c r="CF217" t="s">
        <v>1448</v>
      </c>
      <c r="CG217">
        <v>0</v>
      </c>
      <c r="CJ217">
        <v>1</v>
      </c>
      <c r="CK217" t="s">
        <v>1455</v>
      </c>
      <c r="CM217" t="str">
        <f t="shared" si="173"/>
        <v>Paid sick leave, Family medical leave</v>
      </c>
      <c r="CN217" t="s">
        <v>1441</v>
      </c>
      <c r="CP217">
        <v>1</v>
      </c>
      <c r="CQ217" t="s">
        <v>1457</v>
      </c>
      <c r="CS217" t="str">
        <f>("Public employees")</f>
        <v>Public employees</v>
      </c>
      <c r="CT217" t="s">
        <v>1457</v>
      </c>
      <c r="CV217" t="str">
        <f>("Paid sick leave, Family medical leave")</f>
        <v>Paid sick leave, Family medical leave</v>
      </c>
      <c r="CW217" t="s">
        <v>1457</v>
      </c>
      <c r="CY217">
        <v>0</v>
      </c>
      <c r="DB217">
        <v>1</v>
      </c>
      <c r="DC217" t="s">
        <v>1442</v>
      </c>
      <c r="DE217" t="str">
        <f t="shared" si="174"/>
        <v>Statute</v>
      </c>
      <c r="DF217" t="s">
        <v>1442</v>
      </c>
      <c r="DH217">
        <v>0</v>
      </c>
      <c r="DN217">
        <v>0</v>
      </c>
      <c r="DQ217">
        <v>0</v>
      </c>
      <c r="DT217">
        <v>1</v>
      </c>
      <c r="DU217" t="s">
        <v>1443</v>
      </c>
      <c r="DW217" t="str">
        <f t="shared" si="175"/>
        <v>Statute</v>
      </c>
      <c r="DX217" t="s">
        <v>1443</v>
      </c>
      <c r="DZ217" t="str">
        <f t="shared" si="176"/>
        <v>Excess of certified rate (rollback rate)</v>
      </c>
      <c r="EA217" t="s">
        <v>1443</v>
      </c>
      <c r="EC217">
        <v>1</v>
      </c>
      <c r="ED217" t="s">
        <v>1443</v>
      </c>
      <c r="EF217">
        <v>0</v>
      </c>
      <c r="ER217">
        <v>0</v>
      </c>
      <c r="FD217">
        <v>1</v>
      </c>
      <c r="FE217" t="s">
        <v>1458</v>
      </c>
      <c r="FG217" t="str">
        <f t="shared" si="177"/>
        <v>Statute</v>
      </c>
      <c r="FH217" t="s">
        <v>1458</v>
      </c>
      <c r="FJ217" t="str">
        <f t="shared" si="167"/>
        <v>School districts, Local governments</v>
      </c>
      <c r="FK217" t="s">
        <v>1458</v>
      </c>
      <c r="FM217">
        <v>1</v>
      </c>
      <c r="FN217" t="s">
        <v>1446</v>
      </c>
      <c r="FP217">
        <v>0</v>
      </c>
      <c r="GB217">
        <v>1</v>
      </c>
      <c r="GC217" t="s">
        <v>1447</v>
      </c>
      <c r="GE217" t="str">
        <f t="shared" si="178"/>
        <v>Statute</v>
      </c>
      <c r="GF217" t="s">
        <v>1447</v>
      </c>
      <c r="GH217">
        <v>1</v>
      </c>
      <c r="GI217" t="s">
        <v>1443</v>
      </c>
      <c r="GK217">
        <v>0</v>
      </c>
      <c r="GQ217">
        <v>0</v>
      </c>
      <c r="GT217">
        <v>0</v>
      </c>
      <c r="HF217">
        <v>0</v>
      </c>
      <c r="HI217">
        <v>0</v>
      </c>
      <c r="HK217" t="s">
        <v>1460</v>
      </c>
      <c r="IG217">
        <v>0</v>
      </c>
    </row>
    <row r="218" spans="1:241">
      <c r="A218" t="s">
        <v>262</v>
      </c>
      <c r="B218" s="1">
        <v>44685</v>
      </c>
      <c r="C218" s="1">
        <v>44742</v>
      </c>
      <c r="D218" t="str">
        <f t="shared" si="169"/>
        <v>Firearms, Municipal Broadband, Paid Leave, Rent Control, TEL: Full Disclosure Requirements, TEL: Property Tax Rate Limit, TEL: Property Tax Levy Limit</v>
      </c>
      <c r="E218" t="s">
        <v>1461</v>
      </c>
      <c r="G218">
        <v>0</v>
      </c>
      <c r="V218">
        <v>0</v>
      </c>
      <c r="Y218">
        <v>1</v>
      </c>
      <c r="Z218" t="s">
        <v>1462</v>
      </c>
      <c r="AB218" t="str">
        <f t="shared" si="170"/>
        <v>Possession, Purchase, Transfer, Sale, Licensing, Ownership, Transportation, The state preempts all firearm regulation</v>
      </c>
      <c r="AC218" t="s">
        <v>1436</v>
      </c>
      <c r="AE218">
        <v>0</v>
      </c>
      <c r="AK218">
        <v>1</v>
      </c>
      <c r="AL218" t="s">
        <v>1463</v>
      </c>
      <c r="AN218">
        <v>0</v>
      </c>
      <c r="AQ218" t="str">
        <f>("Civil liability")</f>
        <v>Civil liability</v>
      </c>
      <c r="AR218" t="s">
        <v>1464</v>
      </c>
      <c r="AT218" t="str">
        <f>("Anyone impacted")</f>
        <v>Anyone impacted</v>
      </c>
      <c r="AU218" t="s">
        <v>1464</v>
      </c>
      <c r="AW218">
        <v>0</v>
      </c>
      <c r="AZ218">
        <v>0</v>
      </c>
      <c r="BL218">
        <v>0</v>
      </c>
      <c r="BO218">
        <v>1</v>
      </c>
      <c r="BP218" t="s">
        <v>1437</v>
      </c>
      <c r="BR218">
        <v>0</v>
      </c>
      <c r="CA218" t="str">
        <f t="shared" si="171"/>
        <v>Yes</v>
      </c>
      <c r="CB218" t="s">
        <v>1438</v>
      </c>
      <c r="CD218" t="str">
        <f t="shared" si="172"/>
        <v>Feasibility study conducted prior to offering internet</v>
      </c>
      <c r="CE218" t="s">
        <v>1439</v>
      </c>
      <c r="CF218" t="s">
        <v>1448</v>
      </c>
      <c r="CG218">
        <v>0</v>
      </c>
      <c r="CJ218">
        <v>1</v>
      </c>
      <c r="CK218" t="s">
        <v>1455</v>
      </c>
      <c r="CM218" t="str">
        <f t="shared" si="173"/>
        <v>Paid sick leave, Family medical leave</v>
      </c>
      <c r="CN218" t="s">
        <v>1441</v>
      </c>
      <c r="CP218">
        <v>1</v>
      </c>
      <c r="CQ218" t="s">
        <v>1457</v>
      </c>
      <c r="CS218" t="str">
        <f>("Public employees")</f>
        <v>Public employees</v>
      </c>
      <c r="CT218" t="s">
        <v>1457</v>
      </c>
      <c r="CV218" t="str">
        <f>("Paid sick leave, Family medical leave")</f>
        <v>Paid sick leave, Family medical leave</v>
      </c>
      <c r="CW218" t="s">
        <v>1457</v>
      </c>
      <c r="CY218">
        <v>0</v>
      </c>
      <c r="DB218">
        <v>1</v>
      </c>
      <c r="DC218" t="s">
        <v>1442</v>
      </c>
      <c r="DE218" t="str">
        <f t="shared" si="174"/>
        <v>Statute</v>
      </c>
      <c r="DF218" t="s">
        <v>1442</v>
      </c>
      <c r="DH218">
        <v>0</v>
      </c>
      <c r="DN218">
        <v>0</v>
      </c>
      <c r="DQ218">
        <v>0</v>
      </c>
      <c r="DT218">
        <v>1</v>
      </c>
      <c r="DU218" t="s">
        <v>1443</v>
      </c>
      <c r="DW218" t="str">
        <f t="shared" si="175"/>
        <v>Statute</v>
      </c>
      <c r="DX218" t="s">
        <v>1443</v>
      </c>
      <c r="DZ218" t="str">
        <f t="shared" si="176"/>
        <v>Excess of certified rate (rollback rate)</v>
      </c>
      <c r="EA218" t="s">
        <v>1443</v>
      </c>
      <c r="EC218">
        <v>1</v>
      </c>
      <c r="ED218" t="s">
        <v>1443</v>
      </c>
      <c r="EF218">
        <v>0</v>
      </c>
      <c r="ER218">
        <v>0</v>
      </c>
      <c r="FD218">
        <v>1</v>
      </c>
      <c r="FE218" t="s">
        <v>1458</v>
      </c>
      <c r="FG218" t="str">
        <f t="shared" si="177"/>
        <v>Statute</v>
      </c>
      <c r="FH218" t="s">
        <v>1458</v>
      </c>
      <c r="FJ218" t="str">
        <f t="shared" si="167"/>
        <v>School districts, Local governments</v>
      </c>
      <c r="FK218" t="s">
        <v>1458</v>
      </c>
      <c r="FM218">
        <v>1</v>
      </c>
      <c r="FN218" t="s">
        <v>1446</v>
      </c>
      <c r="FP218">
        <v>0</v>
      </c>
      <c r="GB218">
        <v>1</v>
      </c>
      <c r="GC218" t="s">
        <v>1447</v>
      </c>
      <c r="GE218" t="str">
        <f t="shared" si="178"/>
        <v>Statute</v>
      </c>
      <c r="GF218" t="s">
        <v>1447</v>
      </c>
      <c r="GH218">
        <v>1</v>
      </c>
      <c r="GI218" t="s">
        <v>1443</v>
      </c>
      <c r="GK218">
        <v>0</v>
      </c>
      <c r="GQ218">
        <v>0</v>
      </c>
      <c r="GT218">
        <v>0</v>
      </c>
      <c r="HF218">
        <v>0</v>
      </c>
      <c r="HI218">
        <v>0</v>
      </c>
      <c r="HK218" t="s">
        <v>1460</v>
      </c>
      <c r="IG218">
        <v>0</v>
      </c>
    </row>
    <row r="219" spans="1:241">
      <c r="A219" t="s">
        <v>262</v>
      </c>
      <c r="B219" s="1">
        <v>44743</v>
      </c>
      <c r="C219" s="1">
        <v>44866</v>
      </c>
      <c r="D219" t="str">
        <f>("Firearms, Municipal Broadband, Paid Leave, Rent Control, TEL: Full Disclosure Requirements, TEL: Property Tax Rate Limit, TEL: Property Tax Levy Limit, Transgender Rights")</f>
        <v>Firearms, Municipal Broadband, Paid Leave, Rent Control, TEL: Full Disclosure Requirements, TEL: Property Tax Rate Limit, TEL: Property Tax Levy Limit, Transgender Rights</v>
      </c>
      <c r="E219" t="s">
        <v>1465</v>
      </c>
      <c r="G219">
        <v>0</v>
      </c>
      <c r="V219">
        <v>0</v>
      </c>
      <c r="Y219">
        <v>1</v>
      </c>
      <c r="Z219" t="s">
        <v>1462</v>
      </c>
      <c r="AB219" t="str">
        <f t="shared" si="170"/>
        <v>Possession, Purchase, Transfer, Sale, Licensing, Ownership, Transportation, The state preempts all firearm regulation</v>
      </c>
      <c r="AC219" t="s">
        <v>1436</v>
      </c>
      <c r="AE219">
        <v>0</v>
      </c>
      <c r="AK219">
        <v>1</v>
      </c>
      <c r="AL219" t="s">
        <v>1463</v>
      </c>
      <c r="AN219">
        <v>0</v>
      </c>
      <c r="AQ219" t="str">
        <f>("Civil liability")</f>
        <v>Civil liability</v>
      </c>
      <c r="AR219" t="s">
        <v>1464</v>
      </c>
      <c r="AT219" t="str">
        <f>("Anyone impacted")</f>
        <v>Anyone impacted</v>
      </c>
      <c r="AU219" t="s">
        <v>1464</v>
      </c>
      <c r="AW219">
        <v>0</v>
      </c>
      <c r="AZ219">
        <v>0</v>
      </c>
      <c r="BL219">
        <v>0</v>
      </c>
      <c r="BO219">
        <v>1</v>
      </c>
      <c r="BP219" t="s">
        <v>1437</v>
      </c>
      <c r="BR219">
        <v>0</v>
      </c>
      <c r="CA219" t="str">
        <f t="shared" si="171"/>
        <v>Yes</v>
      </c>
      <c r="CB219" t="s">
        <v>1438</v>
      </c>
      <c r="CD219" t="str">
        <f t="shared" si="172"/>
        <v>Feasibility study conducted prior to offering internet</v>
      </c>
      <c r="CE219" t="s">
        <v>1439</v>
      </c>
      <c r="CF219" t="s">
        <v>1448</v>
      </c>
      <c r="CG219">
        <v>0</v>
      </c>
      <c r="CJ219">
        <v>1</v>
      </c>
      <c r="CK219" t="s">
        <v>1455</v>
      </c>
      <c r="CM219" t="str">
        <f t="shared" si="173"/>
        <v>Paid sick leave, Family medical leave</v>
      </c>
      <c r="CN219" t="s">
        <v>1441</v>
      </c>
      <c r="CP219">
        <v>1</v>
      </c>
      <c r="CQ219" t="s">
        <v>1457</v>
      </c>
      <c r="CS219" t="str">
        <f>("Public employees")</f>
        <v>Public employees</v>
      </c>
      <c r="CT219" t="s">
        <v>1457</v>
      </c>
      <c r="CV219" t="str">
        <f>("Paid sick leave, Family medical leave")</f>
        <v>Paid sick leave, Family medical leave</v>
      </c>
      <c r="CW219" t="s">
        <v>1457</v>
      </c>
      <c r="CY219">
        <v>0</v>
      </c>
      <c r="DB219">
        <v>1</v>
      </c>
      <c r="DC219" t="s">
        <v>1442</v>
      </c>
      <c r="DE219" t="str">
        <f t="shared" si="174"/>
        <v>Statute</v>
      </c>
      <c r="DF219" t="s">
        <v>1442</v>
      </c>
      <c r="DH219">
        <v>0</v>
      </c>
      <c r="DN219">
        <v>0</v>
      </c>
      <c r="DQ219">
        <v>0</v>
      </c>
      <c r="DT219">
        <v>1</v>
      </c>
      <c r="DU219" t="s">
        <v>1443</v>
      </c>
      <c r="DW219" t="str">
        <f t="shared" si="175"/>
        <v>Statute</v>
      </c>
      <c r="DX219" t="s">
        <v>1443</v>
      </c>
      <c r="DZ219" t="str">
        <f t="shared" si="176"/>
        <v>Excess of certified rate (rollback rate)</v>
      </c>
      <c r="EA219" t="s">
        <v>1443</v>
      </c>
      <c r="EC219">
        <v>1</v>
      </c>
      <c r="ED219" t="s">
        <v>1443</v>
      </c>
      <c r="EF219">
        <v>0</v>
      </c>
      <c r="ER219">
        <v>0</v>
      </c>
      <c r="FD219">
        <v>1</v>
      </c>
      <c r="FE219" t="s">
        <v>1458</v>
      </c>
      <c r="FG219" t="str">
        <f t="shared" si="177"/>
        <v>Statute</v>
      </c>
      <c r="FH219" t="s">
        <v>1458</v>
      </c>
      <c r="FJ219" t="str">
        <f t="shared" si="167"/>
        <v>School districts, Local governments</v>
      </c>
      <c r="FK219" t="s">
        <v>1458</v>
      </c>
      <c r="FM219">
        <v>1</v>
      </c>
      <c r="FN219" t="s">
        <v>1446</v>
      </c>
      <c r="FP219">
        <v>0</v>
      </c>
      <c r="GB219">
        <v>1</v>
      </c>
      <c r="GC219" t="s">
        <v>1447</v>
      </c>
      <c r="GE219" t="str">
        <f t="shared" si="178"/>
        <v>Statute</v>
      </c>
      <c r="GF219" t="s">
        <v>1447</v>
      </c>
      <c r="GH219">
        <v>1</v>
      </c>
      <c r="GI219" t="s">
        <v>1443</v>
      </c>
      <c r="GK219">
        <v>1</v>
      </c>
      <c r="GL219" t="s">
        <v>1466</v>
      </c>
      <c r="GN219" t="str">
        <f>("Participation in sports for transgender athletes")</f>
        <v>Participation in sports for transgender athletes</v>
      </c>
      <c r="GO219" t="s">
        <v>1467</v>
      </c>
      <c r="GP219" t="s">
        <v>1468</v>
      </c>
      <c r="GQ219">
        <v>0</v>
      </c>
      <c r="GT219">
        <v>0</v>
      </c>
      <c r="HF219">
        <v>0</v>
      </c>
      <c r="HI219">
        <v>0</v>
      </c>
      <c r="HK219" t="s">
        <v>1460</v>
      </c>
      <c r="IG219">
        <v>0</v>
      </c>
    </row>
    <row r="220" spans="1:241">
      <c r="A220" t="s">
        <v>263</v>
      </c>
      <c r="B220" s="1">
        <v>43678</v>
      </c>
      <c r="C220" s="1">
        <v>44742</v>
      </c>
      <c r="D220" t="str">
        <f>("Firearms")</f>
        <v>Firearms</v>
      </c>
      <c r="E220" t="s">
        <v>1469</v>
      </c>
      <c r="G220">
        <v>0</v>
      </c>
      <c r="V220">
        <v>0</v>
      </c>
      <c r="Y220">
        <v>1</v>
      </c>
      <c r="Z220" t="s">
        <v>1469</v>
      </c>
      <c r="AB220" t="str">
        <f>("Possession, Purchase, Carrying, Transfer, Registration requirements, Sale, Licensing, Ammunition, Ownership, Transportation")</f>
        <v>Possession, Purchase, Carrying, Transfer, Registration requirements, Sale, Licensing, Ammunition, Ownership, Transportation</v>
      </c>
      <c r="AC220" t="s">
        <v>1469</v>
      </c>
      <c r="AE220">
        <v>0</v>
      </c>
      <c r="AK220">
        <v>0</v>
      </c>
      <c r="AW220">
        <v>0</v>
      </c>
      <c r="AZ220">
        <v>0</v>
      </c>
      <c r="BL220">
        <v>0</v>
      </c>
      <c r="BO220">
        <v>0</v>
      </c>
      <c r="CG220">
        <v>0</v>
      </c>
      <c r="CJ220">
        <v>0</v>
      </c>
      <c r="CY220">
        <v>0</v>
      </c>
      <c r="DB220">
        <v>0</v>
      </c>
      <c r="DQ220">
        <v>0</v>
      </c>
      <c r="DT220">
        <v>0</v>
      </c>
      <c r="EF220">
        <v>0</v>
      </c>
      <c r="ER220">
        <v>0</v>
      </c>
      <c r="FD220">
        <v>0</v>
      </c>
      <c r="FP220">
        <v>0</v>
      </c>
      <c r="GB220">
        <v>0</v>
      </c>
      <c r="GK220">
        <v>0</v>
      </c>
      <c r="GQ220">
        <v>0</v>
      </c>
      <c r="GT220">
        <v>0</v>
      </c>
      <c r="HF220">
        <v>0</v>
      </c>
      <c r="HI220">
        <v>0</v>
      </c>
      <c r="IG220">
        <v>0</v>
      </c>
    </row>
    <row r="221" spans="1:241">
      <c r="A221" t="s">
        <v>263</v>
      </c>
      <c r="B221" s="1">
        <v>44743</v>
      </c>
      <c r="C221" s="1">
        <v>44866</v>
      </c>
      <c r="D221" t="str">
        <f>("Firearms")</f>
        <v>Firearms</v>
      </c>
      <c r="E221" t="s">
        <v>1469</v>
      </c>
      <c r="G221">
        <v>0</v>
      </c>
      <c r="V221">
        <v>0</v>
      </c>
      <c r="Y221">
        <v>1</v>
      </c>
      <c r="Z221" t="s">
        <v>1469</v>
      </c>
      <c r="AB221" t="str">
        <f>("Possession, Purchase, Carrying, Transfer, Registration requirements, Sale, Licensing, Ammunition, Ownership, Transportation")</f>
        <v>Possession, Purchase, Carrying, Transfer, Registration requirements, Sale, Licensing, Ammunition, Ownership, Transportation</v>
      </c>
      <c r="AC221" t="s">
        <v>1469</v>
      </c>
      <c r="AE221">
        <v>0</v>
      </c>
      <c r="AK221">
        <v>0</v>
      </c>
      <c r="AW221">
        <v>0</v>
      </c>
      <c r="AZ221">
        <v>0</v>
      </c>
      <c r="BL221">
        <v>0</v>
      </c>
      <c r="BO221">
        <v>0</v>
      </c>
      <c r="CG221">
        <v>0</v>
      </c>
      <c r="CJ221">
        <v>0</v>
      </c>
      <c r="CY221">
        <v>0</v>
      </c>
      <c r="DB221">
        <v>0</v>
      </c>
      <c r="DQ221">
        <v>0</v>
      </c>
      <c r="DT221">
        <v>0</v>
      </c>
      <c r="EF221">
        <v>0</v>
      </c>
      <c r="ER221">
        <v>0</v>
      </c>
      <c r="FD221">
        <v>0</v>
      </c>
      <c r="FP221">
        <v>0</v>
      </c>
      <c r="GB221">
        <v>0</v>
      </c>
      <c r="GK221">
        <v>0</v>
      </c>
      <c r="GQ221">
        <v>0</v>
      </c>
      <c r="GT221">
        <v>0</v>
      </c>
      <c r="HF221">
        <v>0</v>
      </c>
      <c r="HI221">
        <v>0</v>
      </c>
      <c r="IG221">
        <v>0</v>
      </c>
    </row>
    <row r="222" spans="1:241" s="3" customFormat="1">
      <c r="A222" s="3" t="s">
        <v>264</v>
      </c>
      <c r="B222" s="4">
        <v>43678</v>
      </c>
      <c r="C222" s="4">
        <v>44012</v>
      </c>
      <c r="D222" s="3" t="str">
        <f>("Firearms, Municipal Broadband, TEL: Full Disclosure Requirements, TEL: Property Tax Levy Limit")</f>
        <v>Firearms, Municipal Broadband, TEL: Full Disclosure Requirements, TEL: Property Tax Levy Limit</v>
      </c>
      <c r="E222" s="3" t="s">
        <v>1470</v>
      </c>
      <c r="G222" s="3">
        <v>0</v>
      </c>
      <c r="V222" s="3">
        <v>0</v>
      </c>
      <c r="Y222" s="3">
        <v>1</v>
      </c>
      <c r="Z222" s="3" t="s">
        <v>1471</v>
      </c>
      <c r="AB222" s="3" t="str">
        <f>("Possession, Purchase, Carrying, Transfer, Ammunition, Ownership, Transportation, Buyback programs")</f>
        <v>Possession, Purchase, Carrying, Transfer, Ammunition, Ownership, Transportation, Buyback programs</v>
      </c>
      <c r="AC222" s="3" t="s">
        <v>1472</v>
      </c>
      <c r="AE222" s="3">
        <v>0</v>
      </c>
      <c r="AK222" s="3">
        <v>1</v>
      </c>
      <c r="AL222" s="3" t="s">
        <v>1471</v>
      </c>
      <c r="AN222" s="3">
        <v>0</v>
      </c>
      <c r="AQ222" s="3" t="str">
        <f>("Civil liability")</f>
        <v>Civil liability</v>
      </c>
      <c r="AR222" s="3" t="s">
        <v>1471</v>
      </c>
      <c r="AT222" s="3" t="str">
        <f>("Law does not specify")</f>
        <v>Law does not specify</v>
      </c>
      <c r="AW222" s="3">
        <v>0</v>
      </c>
      <c r="AZ222" s="3">
        <v>0</v>
      </c>
      <c r="BL222" s="3">
        <v>1</v>
      </c>
      <c r="BN222" s="3" t="s">
        <v>1473</v>
      </c>
      <c r="BO222" s="3">
        <v>1</v>
      </c>
      <c r="BP222" s="3" t="s">
        <v>1474</v>
      </c>
      <c r="BR222" s="3">
        <v>0</v>
      </c>
      <c r="CA222" s="3" t="str">
        <f>("Yes")</f>
        <v>Yes</v>
      </c>
      <c r="CB222" s="3" t="s">
        <v>1475</v>
      </c>
      <c r="CD222" s="3" t="s">
        <v>1476</v>
      </c>
      <c r="CE222" s="3" t="s">
        <v>1474</v>
      </c>
      <c r="CG222" s="3">
        <v>0</v>
      </c>
      <c r="CJ222" s="3">
        <v>0</v>
      </c>
      <c r="CY222" s="3">
        <v>0</v>
      </c>
      <c r="DB222" s="3">
        <v>0</v>
      </c>
      <c r="DQ222" s="3">
        <v>0</v>
      </c>
      <c r="DT222" s="3">
        <v>1</v>
      </c>
      <c r="DU222" s="3" t="s">
        <v>1477</v>
      </c>
      <c r="DW222" s="3" t="str">
        <f>("Statute")</f>
        <v>Statute</v>
      </c>
      <c r="DX222" s="3" t="s">
        <v>1477</v>
      </c>
      <c r="DZ222" s="3" t="str">
        <f>("Assessment value, Increase in tax levy over the prior year, Tax rate")</f>
        <v>Assessment value, Increase in tax levy over the prior year, Tax rate</v>
      </c>
      <c r="EA222" s="3" t="s">
        <v>1478</v>
      </c>
      <c r="EC222" s="3">
        <v>1</v>
      </c>
      <c r="ED222" s="3" t="s">
        <v>1479</v>
      </c>
      <c r="EF222" s="3">
        <v>0</v>
      </c>
      <c r="ER222" s="3">
        <v>0</v>
      </c>
      <c r="FD222" s="3">
        <v>0</v>
      </c>
      <c r="FP222" s="3">
        <v>0</v>
      </c>
      <c r="GB222" s="3">
        <v>1</v>
      </c>
      <c r="GC222" s="3" t="s">
        <v>1479</v>
      </c>
      <c r="GE222" s="3" t="str">
        <f t="shared" ref="GE222:GE242" si="179">("Statute")</f>
        <v>Statute</v>
      </c>
      <c r="GF222" s="3" t="s">
        <v>1479</v>
      </c>
      <c r="GH222" s="3">
        <v>1</v>
      </c>
      <c r="GI222" s="3" t="s">
        <v>1479</v>
      </c>
      <c r="GK222" s="3">
        <v>0</v>
      </c>
      <c r="GQ222" s="3">
        <v>0</v>
      </c>
      <c r="GT222" s="3">
        <v>0</v>
      </c>
      <c r="HF222" s="3">
        <v>0</v>
      </c>
      <c r="HI222" s="3">
        <v>0</v>
      </c>
      <c r="IG222" s="3">
        <v>0</v>
      </c>
    </row>
    <row r="223" spans="1:241" s="3" customFormat="1">
      <c r="A223" s="3" t="s">
        <v>264</v>
      </c>
      <c r="B223" s="4">
        <v>44013</v>
      </c>
      <c r="C223" s="4">
        <v>44742</v>
      </c>
      <c r="D223" s="3" t="str">
        <f>("Firearms, Municipal Broadband, TEL: Full Disclosure Requirements, TEL: Property Tax Levy Limit")</f>
        <v>Firearms, Municipal Broadband, TEL: Full Disclosure Requirements, TEL: Property Tax Levy Limit</v>
      </c>
      <c r="E223" s="3" t="s">
        <v>1470</v>
      </c>
      <c r="G223" s="3">
        <v>0</v>
      </c>
      <c r="V223" s="3">
        <v>0</v>
      </c>
      <c r="Y223" s="3">
        <v>1</v>
      </c>
      <c r="Z223" s="3" t="s">
        <v>1471</v>
      </c>
      <c r="AB223" s="3" t="str">
        <f>("Possession, Purchase, Carrying, Transfer, Ammunition, Ownership, Transportation, Buyback programs")</f>
        <v>Possession, Purchase, Carrying, Transfer, Ammunition, Ownership, Transportation, Buyback programs</v>
      </c>
      <c r="AC223" s="3" t="s">
        <v>1472</v>
      </c>
      <c r="AE223" s="3">
        <v>0</v>
      </c>
      <c r="AK223" s="3">
        <v>1</v>
      </c>
      <c r="AL223" s="3" t="s">
        <v>1471</v>
      </c>
      <c r="AN223" s="3">
        <v>0</v>
      </c>
      <c r="AQ223" s="3" t="str">
        <f>("Civil liability")</f>
        <v>Civil liability</v>
      </c>
      <c r="AR223" s="3" t="s">
        <v>1471</v>
      </c>
      <c r="AT223" s="3" t="str">
        <f>("Law does not specify")</f>
        <v>Law does not specify</v>
      </c>
      <c r="AW223" s="3">
        <v>0</v>
      </c>
      <c r="AZ223" s="3">
        <v>0</v>
      </c>
      <c r="BL223" s="3">
        <v>1</v>
      </c>
      <c r="BN223" s="3" t="s">
        <v>1473</v>
      </c>
      <c r="BO223" s="3">
        <v>1</v>
      </c>
      <c r="BP223" s="3" t="s">
        <v>1474</v>
      </c>
      <c r="BR223" s="3">
        <v>0</v>
      </c>
      <c r="CA223" s="3" t="str">
        <f>("Yes")</f>
        <v>Yes</v>
      </c>
      <c r="CB223" s="3" t="s">
        <v>1480</v>
      </c>
      <c r="CD223" s="3" t="s">
        <v>1476</v>
      </c>
      <c r="CE223" s="3" t="s">
        <v>1474</v>
      </c>
      <c r="CG223" s="3">
        <v>0</v>
      </c>
      <c r="CJ223" s="3">
        <v>0</v>
      </c>
      <c r="CY223" s="3">
        <v>0</v>
      </c>
      <c r="DB223" s="3">
        <v>0</v>
      </c>
      <c r="DQ223" s="3">
        <v>0</v>
      </c>
      <c r="DT223" s="3">
        <v>1</v>
      </c>
      <c r="DU223" s="3" t="s">
        <v>1481</v>
      </c>
      <c r="DW223" s="3" t="str">
        <f>("Statute")</f>
        <v>Statute</v>
      </c>
      <c r="DX223" s="3" t="s">
        <v>1481</v>
      </c>
      <c r="DZ223" s="3" t="str">
        <f>("Assessment value, Increase in tax levy over the prior year, Tax rate")</f>
        <v>Assessment value, Increase in tax levy over the prior year, Tax rate</v>
      </c>
      <c r="EA223" s="3" t="s">
        <v>1481</v>
      </c>
      <c r="EC223" s="3">
        <v>1</v>
      </c>
      <c r="ED223" s="3" t="s">
        <v>1479</v>
      </c>
      <c r="EF223" s="3">
        <v>0</v>
      </c>
      <c r="ER223" s="3">
        <v>0</v>
      </c>
      <c r="FD223" s="3">
        <v>0</v>
      </c>
      <c r="FP223" s="3">
        <v>0</v>
      </c>
      <c r="GB223" s="3">
        <v>1</v>
      </c>
      <c r="GC223" s="3" t="s">
        <v>1479</v>
      </c>
      <c r="GE223" s="3" t="str">
        <f t="shared" si="179"/>
        <v>Statute</v>
      </c>
      <c r="GF223" s="3" t="s">
        <v>1479</v>
      </c>
      <c r="GH223" s="3">
        <v>1</v>
      </c>
      <c r="GI223" s="3" t="s">
        <v>1479</v>
      </c>
      <c r="GK223" s="3">
        <v>0</v>
      </c>
      <c r="GQ223" s="3">
        <v>0</v>
      </c>
      <c r="GT223" s="3">
        <v>0</v>
      </c>
      <c r="HF223" s="3">
        <v>0</v>
      </c>
      <c r="HI223" s="3">
        <v>0</v>
      </c>
      <c r="IG223" s="3">
        <v>0</v>
      </c>
    </row>
    <row r="224" spans="1:241" s="3" customFormat="1">
      <c r="A224" s="3" t="s">
        <v>264</v>
      </c>
      <c r="B224" s="4">
        <v>44743</v>
      </c>
      <c r="C224" s="4">
        <v>44866</v>
      </c>
      <c r="D224" s="3" t="str">
        <f>("Firearms, Municipal Broadband, TEL: Full Disclosure Requirements, TEL: Property Tax Levy Limit")</f>
        <v>Firearms, Municipal Broadband, TEL: Full Disclosure Requirements, TEL: Property Tax Levy Limit</v>
      </c>
      <c r="E224" s="3" t="s">
        <v>1470</v>
      </c>
      <c r="G224" s="3">
        <v>0</v>
      </c>
      <c r="V224" s="3">
        <v>0</v>
      </c>
      <c r="Y224" s="3">
        <v>1</v>
      </c>
      <c r="Z224" s="3" t="s">
        <v>1471</v>
      </c>
      <c r="AB224" s="3" t="str">
        <f>("Possession, Purchase, Carrying, Transfer, Ammunition, Ownership, Transportation, Buyback programs")</f>
        <v>Possession, Purchase, Carrying, Transfer, Ammunition, Ownership, Transportation, Buyback programs</v>
      </c>
      <c r="AC224" s="3" t="s">
        <v>1472</v>
      </c>
      <c r="AE224" s="3">
        <v>0</v>
      </c>
      <c r="AK224" s="3">
        <v>1</v>
      </c>
      <c r="AL224" s="3" t="s">
        <v>1471</v>
      </c>
      <c r="AN224" s="3">
        <v>0</v>
      </c>
      <c r="AQ224" s="3" t="str">
        <f>("Civil liability")</f>
        <v>Civil liability</v>
      </c>
      <c r="AR224" s="3" t="s">
        <v>1471</v>
      </c>
      <c r="AT224" s="3" t="str">
        <f>("Law does not specify")</f>
        <v>Law does not specify</v>
      </c>
      <c r="AW224" s="3">
        <v>0</v>
      </c>
      <c r="AZ224" s="3">
        <v>0</v>
      </c>
      <c r="BL224" s="3">
        <v>1</v>
      </c>
      <c r="BN224" s="3" t="s">
        <v>1473</v>
      </c>
      <c r="BO224" s="3">
        <v>1</v>
      </c>
      <c r="BP224" s="3" t="s">
        <v>1474</v>
      </c>
      <c r="BR224" s="3">
        <v>0</v>
      </c>
      <c r="CA224" s="3" t="str">
        <f>("Yes")</f>
        <v>Yes</v>
      </c>
      <c r="CB224" s="3" t="s">
        <v>1480</v>
      </c>
      <c r="CD224" s="3" t="s">
        <v>1476</v>
      </c>
      <c r="CE224" s="3" t="s">
        <v>1474</v>
      </c>
      <c r="CG224" s="3">
        <v>0</v>
      </c>
      <c r="CJ224" s="3">
        <v>0</v>
      </c>
      <c r="CY224" s="3">
        <v>0</v>
      </c>
      <c r="DB224" s="3">
        <v>0</v>
      </c>
      <c r="DQ224" s="3">
        <v>0</v>
      </c>
      <c r="DT224" s="3">
        <v>1</v>
      </c>
      <c r="DU224" s="3" t="s">
        <v>1481</v>
      </c>
      <c r="DW224" s="3" t="str">
        <f>("Statute")</f>
        <v>Statute</v>
      </c>
      <c r="DX224" s="3" t="s">
        <v>1481</v>
      </c>
      <c r="DZ224" s="3" t="str">
        <f>("Assessment value, Increase in tax levy over the prior year, Tax rate")</f>
        <v>Assessment value, Increase in tax levy over the prior year, Tax rate</v>
      </c>
      <c r="EA224" s="3" t="s">
        <v>1481</v>
      </c>
      <c r="EC224" s="3">
        <v>1</v>
      </c>
      <c r="ED224" s="3" t="s">
        <v>1479</v>
      </c>
      <c r="EF224" s="3">
        <v>0</v>
      </c>
      <c r="ER224" s="3">
        <v>0</v>
      </c>
      <c r="FD224" s="3">
        <v>0</v>
      </c>
      <c r="FP224" s="3">
        <v>0</v>
      </c>
      <c r="GB224" s="3">
        <v>1</v>
      </c>
      <c r="GC224" s="3" t="s">
        <v>1479</v>
      </c>
      <c r="GE224" s="3" t="str">
        <f t="shared" si="179"/>
        <v>Statute</v>
      </c>
      <c r="GF224" s="3" t="s">
        <v>1479</v>
      </c>
      <c r="GH224" s="3">
        <v>1</v>
      </c>
      <c r="GI224" s="3" t="s">
        <v>1479</v>
      </c>
      <c r="GK224" s="3">
        <v>0</v>
      </c>
      <c r="GQ224" s="3">
        <v>0</v>
      </c>
      <c r="GT224" s="3">
        <v>0</v>
      </c>
      <c r="HF224" s="3">
        <v>0</v>
      </c>
      <c r="HI224" s="3">
        <v>0</v>
      </c>
      <c r="IG224" s="3">
        <v>0</v>
      </c>
    </row>
    <row r="225" spans="1:241">
      <c r="A225" t="s">
        <v>265</v>
      </c>
      <c r="B225" s="1">
        <v>43678</v>
      </c>
      <c r="C225" s="1">
        <v>44104</v>
      </c>
      <c r="D225" t="str">
        <f t="shared" ref="D225:D230" si="180">("Firearms, Municipal Broadband, Rent Control, TEL: Expenditure Limit, TEL: Property Tax Rate Limit, TEL: Property Tax Assessment Limit, TEL: Property Tax Levy Limit")</f>
        <v>Firearms, Municipal Broadband, Rent Control, TEL: Expenditure Limit, TEL: Property Tax Rate Limit, TEL: Property Tax Assessment Limit, TEL: Property Tax Levy Limit</v>
      </c>
      <c r="E225" t="s">
        <v>1482</v>
      </c>
      <c r="G225">
        <v>0</v>
      </c>
      <c r="V225">
        <v>0</v>
      </c>
      <c r="Y225">
        <v>1</v>
      </c>
      <c r="Z225" t="s">
        <v>1483</v>
      </c>
      <c r="AB225" t="str">
        <f t="shared" ref="AB225:AB230" si="181">("Possession, Purchase, Transfer, Registration requirements, Sale, Licensing, Ammunition, Transportation, The state preempts all firearm regulation")</f>
        <v>Possession, Purchase, Transfer, Registration requirements, Sale, Licensing, Ammunition, Transportation, The state preempts all firearm regulation</v>
      </c>
      <c r="AC225" t="s">
        <v>1483</v>
      </c>
      <c r="AE225">
        <v>0</v>
      </c>
      <c r="AH225" t="str">
        <f>("")</f>
        <v/>
      </c>
      <c r="AK225">
        <v>0</v>
      </c>
      <c r="AW225">
        <v>0</v>
      </c>
      <c r="AZ225">
        <v>0</v>
      </c>
      <c r="BL225">
        <v>0</v>
      </c>
      <c r="BO225">
        <v>1</v>
      </c>
      <c r="BP225" t="s">
        <v>1484</v>
      </c>
      <c r="BR225">
        <v>1</v>
      </c>
      <c r="BS225" t="s">
        <v>1485</v>
      </c>
      <c r="BU225" t="s">
        <v>1486</v>
      </c>
      <c r="BV225" t="s">
        <v>1487</v>
      </c>
      <c r="BX225" t="str">
        <f>("Direct sale, Wholesale")</f>
        <v>Direct sale, Wholesale</v>
      </c>
      <c r="BY225" t="s">
        <v>1488</v>
      </c>
      <c r="CA225" t="str">
        <f>("No, state law expressly preempts municipal broadband")</f>
        <v>No, state law expressly preempts municipal broadband</v>
      </c>
      <c r="CG225">
        <v>0</v>
      </c>
      <c r="CJ225">
        <v>0</v>
      </c>
      <c r="CY225">
        <v>0</v>
      </c>
      <c r="DB225">
        <v>1</v>
      </c>
      <c r="DC225" t="s">
        <v>1489</v>
      </c>
      <c r="DE225" t="str">
        <f t="shared" ref="DE225:DE230" si="182">("Statute")</f>
        <v>Statute</v>
      </c>
      <c r="DF225" t="s">
        <v>1489</v>
      </c>
      <c r="DH225">
        <v>1</v>
      </c>
      <c r="DI225" t="s">
        <v>1489</v>
      </c>
      <c r="DK225" t="str">
        <f t="shared" ref="DK225:DK230" si="183">("Voluntary agreement with local government")</f>
        <v>Voluntary agreement with local government</v>
      </c>
      <c r="DL225" t="s">
        <v>1489</v>
      </c>
      <c r="DN225">
        <v>0</v>
      </c>
      <c r="DQ225">
        <v>0</v>
      </c>
      <c r="DT225">
        <v>0</v>
      </c>
      <c r="EF225">
        <v>0</v>
      </c>
      <c r="ER225">
        <v>1</v>
      </c>
      <c r="ES225" t="s">
        <v>1490</v>
      </c>
      <c r="EU225" t="str">
        <f t="shared" ref="EU225:EU230" si="184">("All local governments")</f>
        <v>All local governments</v>
      </c>
      <c r="EV225" t="s">
        <v>1490</v>
      </c>
      <c r="EX225" t="str">
        <f t="shared" ref="EX225:EX230" si="185">("Statute")</f>
        <v>Statute</v>
      </c>
      <c r="EY225" t="s">
        <v>1490</v>
      </c>
      <c r="FA225">
        <v>1</v>
      </c>
      <c r="FB225" t="s">
        <v>1490</v>
      </c>
      <c r="FD225">
        <v>1</v>
      </c>
      <c r="FE225" t="s">
        <v>1491</v>
      </c>
      <c r="FG225" t="str">
        <f t="shared" ref="FG225:FG235" si="186">("State constitution, Statute")</f>
        <v>State constitution, Statute</v>
      </c>
      <c r="FH225" t="s">
        <v>1492</v>
      </c>
      <c r="FJ225" t="str">
        <f t="shared" ref="FJ225:FJ235" si="187">("School districts, Local governments")</f>
        <v>School districts, Local governments</v>
      </c>
      <c r="FK225" t="s">
        <v>1492</v>
      </c>
      <c r="FM225">
        <v>1</v>
      </c>
      <c r="FN225" t="s">
        <v>1493</v>
      </c>
      <c r="FP225">
        <v>1</v>
      </c>
      <c r="FQ225" t="s">
        <v>1494</v>
      </c>
      <c r="FS225" t="str">
        <f t="shared" ref="FS225:FS230" si="188">("Statute")</f>
        <v>Statute</v>
      </c>
      <c r="FT225" t="s">
        <v>1494</v>
      </c>
      <c r="FV225" t="str">
        <f t="shared" ref="FV225:FV230" si="189">("Types of properties not specified")</f>
        <v>Types of properties not specified</v>
      </c>
      <c r="FX225" t="s">
        <v>1495</v>
      </c>
      <c r="FY225">
        <v>0</v>
      </c>
      <c r="GB225">
        <v>1</v>
      </c>
      <c r="GC225" t="s">
        <v>1496</v>
      </c>
      <c r="GE225" t="str">
        <f t="shared" si="179"/>
        <v>Statute</v>
      </c>
      <c r="GF225" t="s">
        <v>1496</v>
      </c>
      <c r="GH225">
        <v>1</v>
      </c>
      <c r="GI225" t="s">
        <v>1497</v>
      </c>
      <c r="GK225">
        <v>0</v>
      </c>
      <c r="GQ225">
        <v>0</v>
      </c>
      <c r="GT225">
        <v>0</v>
      </c>
      <c r="HF225">
        <v>0</v>
      </c>
      <c r="HI225">
        <v>0</v>
      </c>
      <c r="IG225">
        <v>0</v>
      </c>
    </row>
    <row r="226" spans="1:241">
      <c r="A226" t="s">
        <v>265</v>
      </c>
      <c r="B226" s="1">
        <v>44105</v>
      </c>
      <c r="C226" s="1">
        <v>44328</v>
      </c>
      <c r="D226" t="str">
        <f t="shared" si="180"/>
        <v>Firearms, Municipal Broadband, Rent Control, TEL: Expenditure Limit, TEL: Property Tax Rate Limit, TEL: Property Tax Assessment Limit, TEL: Property Tax Levy Limit</v>
      </c>
      <c r="E226" t="s">
        <v>1482</v>
      </c>
      <c r="G226">
        <v>0</v>
      </c>
      <c r="V226">
        <v>0</v>
      </c>
      <c r="Y226">
        <v>1</v>
      </c>
      <c r="Z226" t="s">
        <v>1483</v>
      </c>
      <c r="AB226" t="str">
        <f t="shared" si="181"/>
        <v>Possession, Purchase, Transfer, Registration requirements, Sale, Licensing, Ammunition, Transportation, The state preempts all firearm regulation</v>
      </c>
      <c r="AC226" t="s">
        <v>1483</v>
      </c>
      <c r="AE226">
        <v>0</v>
      </c>
      <c r="AK226">
        <v>0</v>
      </c>
      <c r="AW226">
        <v>0</v>
      </c>
      <c r="AZ226">
        <v>0</v>
      </c>
      <c r="BL226">
        <v>0</v>
      </c>
      <c r="BO226">
        <v>1</v>
      </c>
      <c r="BP226" t="s">
        <v>1484</v>
      </c>
      <c r="BR226">
        <v>1</v>
      </c>
      <c r="BS226" t="s">
        <v>1485</v>
      </c>
      <c r="BU226" t="s">
        <v>1486</v>
      </c>
      <c r="BV226" t="s">
        <v>1487</v>
      </c>
      <c r="BX226" t="str">
        <f>("Direct sale, Wholesale")</f>
        <v>Direct sale, Wholesale</v>
      </c>
      <c r="BY226" t="s">
        <v>1488</v>
      </c>
      <c r="CA226" t="str">
        <f>("No, state law expressly preempts municipal broadband")</f>
        <v>No, state law expressly preempts municipal broadband</v>
      </c>
      <c r="CG226">
        <v>0</v>
      </c>
      <c r="CJ226">
        <v>0</v>
      </c>
      <c r="CY226">
        <v>0</v>
      </c>
      <c r="DB226">
        <v>1</v>
      </c>
      <c r="DC226" t="s">
        <v>1489</v>
      </c>
      <c r="DE226" t="str">
        <f t="shared" si="182"/>
        <v>Statute</v>
      </c>
      <c r="DF226" t="s">
        <v>1489</v>
      </c>
      <c r="DH226">
        <v>1</v>
      </c>
      <c r="DI226" t="s">
        <v>1489</v>
      </c>
      <c r="DK226" t="str">
        <f t="shared" si="183"/>
        <v>Voluntary agreement with local government</v>
      </c>
      <c r="DL226" t="s">
        <v>1489</v>
      </c>
      <c r="DN226">
        <v>0</v>
      </c>
      <c r="DQ226">
        <v>0</v>
      </c>
      <c r="DT226">
        <v>0</v>
      </c>
      <c r="EF226">
        <v>0</v>
      </c>
      <c r="ER226">
        <v>1</v>
      </c>
      <c r="ES226" t="s">
        <v>1490</v>
      </c>
      <c r="EU226" t="str">
        <f t="shared" si="184"/>
        <v>All local governments</v>
      </c>
      <c r="EV226" t="s">
        <v>1490</v>
      </c>
      <c r="EX226" t="str">
        <f t="shared" si="185"/>
        <v>Statute</v>
      </c>
      <c r="EY226" t="s">
        <v>1490</v>
      </c>
      <c r="FA226">
        <v>1</v>
      </c>
      <c r="FB226" t="s">
        <v>1490</v>
      </c>
      <c r="FD226">
        <v>1</v>
      </c>
      <c r="FE226" t="s">
        <v>1498</v>
      </c>
      <c r="FG226" t="str">
        <f t="shared" si="186"/>
        <v>State constitution, Statute</v>
      </c>
      <c r="FH226" t="s">
        <v>1499</v>
      </c>
      <c r="FJ226" t="str">
        <f t="shared" si="187"/>
        <v>School districts, Local governments</v>
      </c>
      <c r="FK226" t="s">
        <v>1499</v>
      </c>
      <c r="FM226">
        <v>1</v>
      </c>
      <c r="FN226" t="s">
        <v>1500</v>
      </c>
      <c r="FP226">
        <v>1</v>
      </c>
      <c r="FQ226" t="s">
        <v>1494</v>
      </c>
      <c r="FS226" t="str">
        <f t="shared" si="188"/>
        <v>Statute</v>
      </c>
      <c r="FT226" t="s">
        <v>1494</v>
      </c>
      <c r="FV226" t="str">
        <f t="shared" si="189"/>
        <v>Types of properties not specified</v>
      </c>
      <c r="FX226" t="s">
        <v>1495</v>
      </c>
      <c r="FY226">
        <v>0</v>
      </c>
      <c r="GB226">
        <v>1</v>
      </c>
      <c r="GC226" t="s">
        <v>1496</v>
      </c>
      <c r="GE226" t="str">
        <f t="shared" si="179"/>
        <v>Statute</v>
      </c>
      <c r="GF226" t="s">
        <v>1496</v>
      </c>
      <c r="GH226">
        <v>1</v>
      </c>
      <c r="GI226" t="s">
        <v>1497</v>
      </c>
      <c r="GK226">
        <v>0</v>
      </c>
      <c r="GQ226">
        <v>0</v>
      </c>
      <c r="GT226">
        <v>0</v>
      </c>
      <c r="HF226">
        <v>0</v>
      </c>
      <c r="HI226">
        <v>0</v>
      </c>
      <c r="IG226">
        <v>0</v>
      </c>
    </row>
    <row r="227" spans="1:241">
      <c r="A227" t="s">
        <v>265</v>
      </c>
      <c r="B227" s="1">
        <v>44329</v>
      </c>
      <c r="C227" s="1">
        <v>44401</v>
      </c>
      <c r="D227" t="str">
        <f t="shared" si="180"/>
        <v>Firearms, Municipal Broadband, Rent Control, TEL: Expenditure Limit, TEL: Property Tax Rate Limit, TEL: Property Tax Assessment Limit, TEL: Property Tax Levy Limit</v>
      </c>
      <c r="E227" t="s">
        <v>1482</v>
      </c>
      <c r="G227">
        <v>0</v>
      </c>
      <c r="V227">
        <v>0</v>
      </c>
      <c r="Y227">
        <v>1</v>
      </c>
      <c r="Z227" t="s">
        <v>1483</v>
      </c>
      <c r="AB227" t="str">
        <f t="shared" si="181"/>
        <v>Possession, Purchase, Transfer, Registration requirements, Sale, Licensing, Ammunition, Transportation, The state preempts all firearm regulation</v>
      </c>
      <c r="AC227" t="s">
        <v>1483</v>
      </c>
      <c r="AE227">
        <v>0</v>
      </c>
      <c r="AK227">
        <v>0</v>
      </c>
      <c r="AW227">
        <v>0</v>
      </c>
      <c r="AZ227">
        <v>0</v>
      </c>
      <c r="BL227">
        <v>0</v>
      </c>
      <c r="BO227">
        <v>1</v>
      </c>
      <c r="BP227" t="s">
        <v>1484</v>
      </c>
      <c r="BR227">
        <v>1</v>
      </c>
      <c r="BS227" t="s">
        <v>1485</v>
      </c>
      <c r="BU227" t="s">
        <v>1486</v>
      </c>
      <c r="BV227" t="s">
        <v>1487</v>
      </c>
      <c r="BX227" t="str">
        <f>("Direct sale, Wholesale")</f>
        <v>Direct sale, Wholesale</v>
      </c>
      <c r="BY227" t="s">
        <v>1488</v>
      </c>
      <c r="CA227" t="str">
        <f>("No, state law expressly preempts municipal broadband")</f>
        <v>No, state law expressly preempts municipal broadband</v>
      </c>
      <c r="CG227">
        <v>0</v>
      </c>
      <c r="CJ227">
        <v>0</v>
      </c>
      <c r="CY227">
        <v>0</v>
      </c>
      <c r="DB227">
        <v>1</v>
      </c>
      <c r="DC227" t="s">
        <v>1489</v>
      </c>
      <c r="DE227" t="str">
        <f t="shared" si="182"/>
        <v>Statute</v>
      </c>
      <c r="DF227" t="s">
        <v>1489</v>
      </c>
      <c r="DH227">
        <v>1</v>
      </c>
      <c r="DI227" t="s">
        <v>1489</v>
      </c>
      <c r="DK227" t="str">
        <f t="shared" si="183"/>
        <v>Voluntary agreement with local government</v>
      </c>
      <c r="DL227" t="s">
        <v>1489</v>
      </c>
      <c r="DN227">
        <v>0</v>
      </c>
      <c r="DQ227">
        <v>0</v>
      </c>
      <c r="DT227">
        <v>0</v>
      </c>
      <c r="EF227">
        <v>0</v>
      </c>
      <c r="ER227">
        <v>1</v>
      </c>
      <c r="ES227" t="s">
        <v>1490</v>
      </c>
      <c r="EU227" t="str">
        <f t="shared" si="184"/>
        <v>All local governments</v>
      </c>
      <c r="EV227" t="s">
        <v>1490</v>
      </c>
      <c r="EX227" t="str">
        <f t="shared" si="185"/>
        <v>Statute</v>
      </c>
      <c r="EY227" t="s">
        <v>1490</v>
      </c>
      <c r="FA227">
        <v>1</v>
      </c>
      <c r="FB227" t="s">
        <v>1490</v>
      </c>
      <c r="FD227">
        <v>1</v>
      </c>
      <c r="FE227" t="s">
        <v>1498</v>
      </c>
      <c r="FG227" t="str">
        <f t="shared" si="186"/>
        <v>State constitution, Statute</v>
      </c>
      <c r="FH227" t="s">
        <v>1499</v>
      </c>
      <c r="FJ227" t="str">
        <f t="shared" si="187"/>
        <v>School districts, Local governments</v>
      </c>
      <c r="FK227" t="s">
        <v>1499</v>
      </c>
      <c r="FM227">
        <v>1</v>
      </c>
      <c r="FN227" t="s">
        <v>1501</v>
      </c>
      <c r="FP227">
        <v>1</v>
      </c>
      <c r="FQ227" t="s">
        <v>1494</v>
      </c>
      <c r="FS227" t="str">
        <f t="shared" si="188"/>
        <v>Statute</v>
      </c>
      <c r="FT227" t="s">
        <v>1494</v>
      </c>
      <c r="FV227" t="str">
        <f t="shared" si="189"/>
        <v>Types of properties not specified</v>
      </c>
      <c r="FX227" t="s">
        <v>1495</v>
      </c>
      <c r="FY227">
        <v>0</v>
      </c>
      <c r="GB227">
        <v>1</v>
      </c>
      <c r="GC227" t="s">
        <v>1496</v>
      </c>
      <c r="GE227" t="str">
        <f t="shared" si="179"/>
        <v>Statute</v>
      </c>
      <c r="GF227" t="s">
        <v>1496</v>
      </c>
      <c r="GH227">
        <v>1</v>
      </c>
      <c r="GI227" t="s">
        <v>1497</v>
      </c>
      <c r="GK227">
        <v>0</v>
      </c>
      <c r="GQ227">
        <v>0</v>
      </c>
      <c r="GT227">
        <v>0</v>
      </c>
      <c r="HF227">
        <v>0</v>
      </c>
      <c r="HI227">
        <v>0</v>
      </c>
      <c r="IG227">
        <v>0</v>
      </c>
    </row>
    <row r="228" spans="1:241">
      <c r="A228" t="s">
        <v>265</v>
      </c>
      <c r="B228" s="1">
        <v>44402</v>
      </c>
      <c r="C228" s="1">
        <v>44642</v>
      </c>
      <c r="D228" t="str">
        <f t="shared" si="180"/>
        <v>Firearms, Municipal Broadband, Rent Control, TEL: Expenditure Limit, TEL: Property Tax Rate Limit, TEL: Property Tax Assessment Limit, TEL: Property Tax Levy Limit</v>
      </c>
      <c r="E228" t="s">
        <v>1502</v>
      </c>
      <c r="G228">
        <v>0</v>
      </c>
      <c r="V228">
        <v>0</v>
      </c>
      <c r="Y228">
        <v>1</v>
      </c>
      <c r="Z228" t="s">
        <v>1483</v>
      </c>
      <c r="AB228" t="str">
        <f t="shared" si="181"/>
        <v>Possession, Purchase, Transfer, Registration requirements, Sale, Licensing, Ammunition, Transportation, The state preempts all firearm regulation</v>
      </c>
      <c r="AC228" t="s">
        <v>1483</v>
      </c>
      <c r="AE228">
        <v>0</v>
      </c>
      <c r="AK228">
        <v>0</v>
      </c>
      <c r="AW228">
        <v>0</v>
      </c>
      <c r="AZ228">
        <v>0</v>
      </c>
      <c r="BL228">
        <v>0</v>
      </c>
      <c r="BO228">
        <v>1</v>
      </c>
      <c r="BP228" t="s">
        <v>1503</v>
      </c>
      <c r="BR228">
        <v>0</v>
      </c>
      <c r="CA228" t="str">
        <f>("Yes")</f>
        <v>Yes</v>
      </c>
      <c r="CB228" t="s">
        <v>1503</v>
      </c>
      <c r="CD228" t="str">
        <f>("Feasibility study conducted prior to offering internet, Service must be provided within a restricted geographic area")</f>
        <v>Feasibility study conducted prior to offering internet, Service must be provided within a restricted geographic area</v>
      </c>
      <c r="CE228" t="s">
        <v>1504</v>
      </c>
      <c r="CF228" t="s">
        <v>1505</v>
      </c>
      <c r="CG228">
        <v>0</v>
      </c>
      <c r="CJ228">
        <v>0</v>
      </c>
      <c r="CY228">
        <v>0</v>
      </c>
      <c r="DB228">
        <v>1</v>
      </c>
      <c r="DC228" t="s">
        <v>1489</v>
      </c>
      <c r="DE228" t="str">
        <f t="shared" si="182"/>
        <v>Statute</v>
      </c>
      <c r="DF228" t="s">
        <v>1489</v>
      </c>
      <c r="DH228">
        <v>1</v>
      </c>
      <c r="DI228" t="s">
        <v>1489</v>
      </c>
      <c r="DK228" t="str">
        <f t="shared" si="183"/>
        <v>Voluntary agreement with local government</v>
      </c>
      <c r="DL228" t="s">
        <v>1489</v>
      </c>
      <c r="DN228">
        <v>0</v>
      </c>
      <c r="DQ228">
        <v>0</v>
      </c>
      <c r="DT228">
        <v>0</v>
      </c>
      <c r="EF228">
        <v>0</v>
      </c>
      <c r="ER228">
        <v>1</v>
      </c>
      <c r="ES228" t="s">
        <v>1490</v>
      </c>
      <c r="EU228" t="str">
        <f t="shared" si="184"/>
        <v>All local governments</v>
      </c>
      <c r="EV228" t="s">
        <v>1490</v>
      </c>
      <c r="EX228" t="str">
        <f t="shared" si="185"/>
        <v>Statute</v>
      </c>
      <c r="EY228" t="s">
        <v>1490</v>
      </c>
      <c r="FA228">
        <v>1</v>
      </c>
      <c r="FB228" t="s">
        <v>1490</v>
      </c>
      <c r="FD228">
        <v>1</v>
      </c>
      <c r="FE228" t="s">
        <v>1506</v>
      </c>
      <c r="FG228" t="str">
        <f t="shared" si="186"/>
        <v>State constitution, Statute</v>
      </c>
      <c r="FH228" t="s">
        <v>1507</v>
      </c>
      <c r="FJ228" t="str">
        <f t="shared" si="187"/>
        <v>School districts, Local governments</v>
      </c>
      <c r="FK228" t="s">
        <v>1507</v>
      </c>
      <c r="FM228">
        <v>1</v>
      </c>
      <c r="FN228" t="s">
        <v>1508</v>
      </c>
      <c r="FP228">
        <v>1</v>
      </c>
      <c r="FQ228" t="s">
        <v>1494</v>
      </c>
      <c r="FS228" t="str">
        <f t="shared" si="188"/>
        <v>Statute</v>
      </c>
      <c r="FT228" t="s">
        <v>1494</v>
      </c>
      <c r="FV228" t="str">
        <f t="shared" si="189"/>
        <v>Types of properties not specified</v>
      </c>
      <c r="FX228" t="s">
        <v>1495</v>
      </c>
      <c r="FY228">
        <v>0</v>
      </c>
      <c r="GB228">
        <v>1</v>
      </c>
      <c r="GC228" t="s">
        <v>1496</v>
      </c>
      <c r="GE228" t="str">
        <f t="shared" si="179"/>
        <v>Statute</v>
      </c>
      <c r="GF228" t="s">
        <v>1496</v>
      </c>
      <c r="GH228">
        <v>1</v>
      </c>
      <c r="GI228" t="s">
        <v>1496</v>
      </c>
      <c r="GK228">
        <v>0</v>
      </c>
      <c r="GQ228">
        <v>0</v>
      </c>
      <c r="GT228">
        <v>0</v>
      </c>
      <c r="HF228">
        <v>0</v>
      </c>
      <c r="HI228">
        <v>0</v>
      </c>
      <c r="IG228">
        <v>0</v>
      </c>
    </row>
    <row r="229" spans="1:241">
      <c r="A229" t="s">
        <v>265</v>
      </c>
      <c r="B229" s="1">
        <v>44643</v>
      </c>
      <c r="C229" s="1">
        <v>44720</v>
      </c>
      <c r="D229" t="str">
        <f t="shared" si="180"/>
        <v>Firearms, Municipal Broadband, Rent Control, TEL: Expenditure Limit, TEL: Property Tax Rate Limit, TEL: Property Tax Assessment Limit, TEL: Property Tax Levy Limit</v>
      </c>
      <c r="E229" t="s">
        <v>1502</v>
      </c>
      <c r="G229">
        <v>0</v>
      </c>
      <c r="V229">
        <v>0</v>
      </c>
      <c r="Y229">
        <v>1</v>
      </c>
      <c r="Z229" t="s">
        <v>1509</v>
      </c>
      <c r="AB229" t="str">
        <f t="shared" si="181"/>
        <v>Possession, Purchase, Transfer, Registration requirements, Sale, Licensing, Ammunition, Transportation, The state preempts all firearm regulation</v>
      </c>
      <c r="AC229" t="s">
        <v>1483</v>
      </c>
      <c r="AE229">
        <v>0</v>
      </c>
      <c r="AK229">
        <v>0</v>
      </c>
      <c r="AW229">
        <v>0</v>
      </c>
      <c r="AZ229">
        <v>0</v>
      </c>
      <c r="BL229">
        <v>0</v>
      </c>
      <c r="BO229">
        <v>1</v>
      </c>
      <c r="BP229" t="s">
        <v>1503</v>
      </c>
      <c r="BR229">
        <v>0</v>
      </c>
      <c r="CA229" t="str">
        <f>("Yes")</f>
        <v>Yes</v>
      </c>
      <c r="CB229" t="s">
        <v>1503</v>
      </c>
      <c r="CD229" t="str">
        <f>("Feasibility study conducted prior to offering internet, Service must be provided within a restricted geographic area")</f>
        <v>Feasibility study conducted prior to offering internet, Service must be provided within a restricted geographic area</v>
      </c>
      <c r="CE229" t="s">
        <v>1504</v>
      </c>
      <c r="CF229" t="s">
        <v>1505</v>
      </c>
      <c r="CG229">
        <v>0</v>
      </c>
      <c r="CJ229">
        <v>0</v>
      </c>
      <c r="CY229">
        <v>0</v>
      </c>
      <c r="DB229">
        <v>1</v>
      </c>
      <c r="DC229" t="s">
        <v>1489</v>
      </c>
      <c r="DE229" t="str">
        <f t="shared" si="182"/>
        <v>Statute</v>
      </c>
      <c r="DF229" t="s">
        <v>1489</v>
      </c>
      <c r="DH229">
        <v>1</v>
      </c>
      <c r="DI229" t="s">
        <v>1489</v>
      </c>
      <c r="DK229" t="str">
        <f t="shared" si="183"/>
        <v>Voluntary agreement with local government</v>
      </c>
      <c r="DL229" t="s">
        <v>1489</v>
      </c>
      <c r="DN229">
        <v>0</v>
      </c>
      <c r="DQ229">
        <v>0</v>
      </c>
      <c r="DT229">
        <v>0</v>
      </c>
      <c r="EF229">
        <v>0</v>
      </c>
      <c r="ER229">
        <v>1</v>
      </c>
      <c r="ES229" t="s">
        <v>1490</v>
      </c>
      <c r="EU229" t="str">
        <f t="shared" si="184"/>
        <v>All local governments</v>
      </c>
      <c r="EV229" t="s">
        <v>1490</v>
      </c>
      <c r="EX229" t="str">
        <f t="shared" si="185"/>
        <v>Statute</v>
      </c>
      <c r="EY229" t="s">
        <v>1490</v>
      </c>
      <c r="FA229">
        <v>1</v>
      </c>
      <c r="FB229" t="s">
        <v>1490</v>
      </c>
      <c r="FD229">
        <v>1</v>
      </c>
      <c r="FE229" t="s">
        <v>1506</v>
      </c>
      <c r="FG229" t="str">
        <f t="shared" si="186"/>
        <v>State constitution, Statute</v>
      </c>
      <c r="FH229" t="s">
        <v>1507</v>
      </c>
      <c r="FJ229" t="str">
        <f t="shared" si="187"/>
        <v>School districts, Local governments</v>
      </c>
      <c r="FK229" t="s">
        <v>1507</v>
      </c>
      <c r="FM229">
        <v>1</v>
      </c>
      <c r="FN229" t="s">
        <v>1508</v>
      </c>
      <c r="FP229">
        <v>1</v>
      </c>
      <c r="FQ229" t="s">
        <v>1494</v>
      </c>
      <c r="FS229" t="str">
        <f t="shared" si="188"/>
        <v>Statute</v>
      </c>
      <c r="FT229" t="s">
        <v>1494</v>
      </c>
      <c r="FV229" t="str">
        <f t="shared" si="189"/>
        <v>Types of properties not specified</v>
      </c>
      <c r="FX229" t="s">
        <v>1495</v>
      </c>
      <c r="FY229">
        <v>0</v>
      </c>
      <c r="GB229">
        <v>1</v>
      </c>
      <c r="GC229" t="s">
        <v>1496</v>
      </c>
      <c r="GE229" t="str">
        <f t="shared" si="179"/>
        <v>Statute</v>
      </c>
      <c r="GF229" t="s">
        <v>1496</v>
      </c>
      <c r="GH229">
        <v>1</v>
      </c>
      <c r="GI229" t="s">
        <v>1496</v>
      </c>
      <c r="GK229">
        <v>0</v>
      </c>
      <c r="GQ229">
        <v>0</v>
      </c>
      <c r="GT229">
        <v>0</v>
      </c>
      <c r="HF229">
        <v>0</v>
      </c>
      <c r="HI229">
        <v>0</v>
      </c>
      <c r="IG229">
        <v>0</v>
      </c>
    </row>
    <row r="230" spans="1:241">
      <c r="A230" t="s">
        <v>265</v>
      </c>
      <c r="B230" s="1">
        <v>44721</v>
      </c>
      <c r="C230" s="1">
        <v>44866</v>
      </c>
      <c r="D230" t="str">
        <f t="shared" si="180"/>
        <v>Firearms, Municipal Broadband, Rent Control, TEL: Expenditure Limit, TEL: Property Tax Rate Limit, TEL: Property Tax Assessment Limit, TEL: Property Tax Levy Limit</v>
      </c>
      <c r="E230" t="s">
        <v>1502</v>
      </c>
      <c r="G230">
        <v>0</v>
      </c>
      <c r="V230">
        <v>0</v>
      </c>
      <c r="Y230">
        <v>1</v>
      </c>
      <c r="Z230" t="s">
        <v>1509</v>
      </c>
      <c r="AB230" t="str">
        <f t="shared" si="181"/>
        <v>Possession, Purchase, Transfer, Registration requirements, Sale, Licensing, Ammunition, Transportation, The state preempts all firearm regulation</v>
      </c>
      <c r="AC230" t="s">
        <v>1483</v>
      </c>
      <c r="AE230">
        <v>0</v>
      </c>
      <c r="AK230">
        <v>0</v>
      </c>
      <c r="AW230">
        <v>0</v>
      </c>
      <c r="AZ230">
        <v>0</v>
      </c>
      <c r="BL230">
        <v>0</v>
      </c>
      <c r="BO230">
        <v>1</v>
      </c>
      <c r="BP230" t="s">
        <v>1503</v>
      </c>
      <c r="BR230">
        <v>0</v>
      </c>
      <c r="CA230" t="str">
        <f>("Yes")</f>
        <v>Yes</v>
      </c>
      <c r="CB230" t="s">
        <v>1503</v>
      </c>
      <c r="CD230" t="str">
        <f>("Feasibility study conducted prior to offering internet, Service must be provided within a restricted geographic area")</f>
        <v>Feasibility study conducted prior to offering internet, Service must be provided within a restricted geographic area</v>
      </c>
      <c r="CE230" t="s">
        <v>1504</v>
      </c>
      <c r="CF230" t="s">
        <v>1505</v>
      </c>
      <c r="CG230">
        <v>0</v>
      </c>
      <c r="CJ230">
        <v>0</v>
      </c>
      <c r="CY230">
        <v>0</v>
      </c>
      <c r="DB230">
        <v>1</v>
      </c>
      <c r="DC230" t="s">
        <v>1489</v>
      </c>
      <c r="DE230" t="str">
        <f t="shared" si="182"/>
        <v>Statute</v>
      </c>
      <c r="DF230" t="s">
        <v>1489</v>
      </c>
      <c r="DH230">
        <v>1</v>
      </c>
      <c r="DI230" t="s">
        <v>1489</v>
      </c>
      <c r="DK230" t="str">
        <f t="shared" si="183"/>
        <v>Voluntary agreement with local government</v>
      </c>
      <c r="DL230" t="s">
        <v>1489</v>
      </c>
      <c r="DN230">
        <v>0</v>
      </c>
      <c r="DQ230">
        <v>0</v>
      </c>
      <c r="DT230">
        <v>0</v>
      </c>
      <c r="EF230">
        <v>0</v>
      </c>
      <c r="ER230">
        <v>1</v>
      </c>
      <c r="ES230" t="s">
        <v>1490</v>
      </c>
      <c r="EU230" t="str">
        <f t="shared" si="184"/>
        <v>All local governments</v>
      </c>
      <c r="EV230" t="s">
        <v>1490</v>
      </c>
      <c r="EX230" t="str">
        <f t="shared" si="185"/>
        <v>Statute</v>
      </c>
      <c r="EY230" t="s">
        <v>1490</v>
      </c>
      <c r="FA230">
        <v>1</v>
      </c>
      <c r="FB230" t="s">
        <v>1490</v>
      </c>
      <c r="FD230">
        <v>1</v>
      </c>
      <c r="FE230" t="s">
        <v>1506</v>
      </c>
      <c r="FG230" t="str">
        <f t="shared" si="186"/>
        <v>State constitution, Statute</v>
      </c>
      <c r="FH230" t="s">
        <v>1507</v>
      </c>
      <c r="FJ230" t="str">
        <f t="shared" si="187"/>
        <v>School districts, Local governments</v>
      </c>
      <c r="FK230" t="s">
        <v>1507</v>
      </c>
      <c r="FM230">
        <v>1</v>
      </c>
      <c r="FN230" t="s">
        <v>1508</v>
      </c>
      <c r="FP230">
        <v>1</v>
      </c>
      <c r="FQ230" t="s">
        <v>1494</v>
      </c>
      <c r="FS230" t="str">
        <f t="shared" si="188"/>
        <v>Statute</v>
      </c>
      <c r="FT230" t="s">
        <v>1494</v>
      </c>
      <c r="FV230" t="str">
        <f t="shared" si="189"/>
        <v>Types of properties not specified</v>
      </c>
      <c r="FX230" t="s">
        <v>1495</v>
      </c>
      <c r="FY230">
        <v>0</v>
      </c>
      <c r="GB230">
        <v>1</v>
      </c>
      <c r="GC230" t="s">
        <v>1496</v>
      </c>
      <c r="GE230" t="str">
        <f t="shared" si="179"/>
        <v>Statute</v>
      </c>
      <c r="GF230" t="s">
        <v>1496</v>
      </c>
      <c r="GH230">
        <v>1</v>
      </c>
      <c r="GI230" t="s">
        <v>1496</v>
      </c>
      <c r="GK230">
        <v>0</v>
      </c>
      <c r="GQ230">
        <v>0</v>
      </c>
      <c r="GT230">
        <v>0</v>
      </c>
      <c r="HF230">
        <v>0</v>
      </c>
      <c r="HI230">
        <v>0</v>
      </c>
      <c r="IG230">
        <v>0</v>
      </c>
    </row>
    <row r="231" spans="1:241">
      <c r="A231" t="s">
        <v>266</v>
      </c>
      <c r="B231" s="1">
        <v>43678</v>
      </c>
      <c r="C231" s="1">
        <v>43981</v>
      </c>
      <c r="D231" t="str">
        <f>("Firearms, TEL: Full Disclosure Requirements, TEL: Property Tax Rate Limit, TEL: Property Tax Levy Limit")</f>
        <v>Firearms, TEL: Full Disclosure Requirements, TEL: Property Tax Rate Limit, TEL: Property Tax Levy Limit</v>
      </c>
      <c r="E231" t="s">
        <v>1510</v>
      </c>
      <c r="G231">
        <v>0</v>
      </c>
      <c r="V231">
        <v>0</v>
      </c>
      <c r="Y231">
        <v>1</v>
      </c>
      <c r="Z231" t="s">
        <v>1511</v>
      </c>
      <c r="AB231" t="str">
        <f>("Possession, Purchase, Carrying, Transfer, Sale, Ammunition, Ownership, Transportation")</f>
        <v>Possession, Purchase, Carrying, Transfer, Sale, Ammunition, Ownership, Transportation</v>
      </c>
      <c r="AC231" t="s">
        <v>1511</v>
      </c>
      <c r="AE231">
        <v>1</v>
      </c>
      <c r="AF231" t="s">
        <v>1512</v>
      </c>
      <c r="AG231" t="s">
        <v>1513</v>
      </c>
      <c r="AH231" t="str">
        <f>("Handguns")</f>
        <v>Handguns</v>
      </c>
      <c r="AI231" t="s">
        <v>1512</v>
      </c>
      <c r="AK231">
        <v>1</v>
      </c>
      <c r="AL231" t="s">
        <v>1512</v>
      </c>
      <c r="AN231">
        <v>0</v>
      </c>
      <c r="AQ231" t="str">
        <f>("Civil liability")</f>
        <v>Civil liability</v>
      </c>
      <c r="AR231" t="s">
        <v>1512</v>
      </c>
      <c r="AT231" t="str">
        <f>("Law does not specify")</f>
        <v>Law does not specify</v>
      </c>
      <c r="AW231">
        <v>0</v>
      </c>
      <c r="AZ231">
        <v>0</v>
      </c>
      <c r="BL231">
        <v>0</v>
      </c>
      <c r="BO231">
        <v>0</v>
      </c>
      <c r="CG231">
        <v>0</v>
      </c>
      <c r="CJ231">
        <v>0</v>
      </c>
      <c r="CY231">
        <v>0</v>
      </c>
      <c r="DB231">
        <v>0</v>
      </c>
      <c r="DQ231">
        <v>0</v>
      </c>
      <c r="DT231">
        <v>1</v>
      </c>
      <c r="DU231" t="s">
        <v>1514</v>
      </c>
      <c r="DW231" t="str">
        <f>("Statute")</f>
        <v>Statute</v>
      </c>
      <c r="DX231" t="s">
        <v>1514</v>
      </c>
      <c r="DZ231" t="str">
        <f>("Increase in tax levy over the prior year")</f>
        <v>Increase in tax levy over the prior year</v>
      </c>
      <c r="EA231" t="s">
        <v>1514</v>
      </c>
      <c r="EC231">
        <v>1</v>
      </c>
      <c r="ED231" t="s">
        <v>1514</v>
      </c>
      <c r="EF231">
        <v>0</v>
      </c>
      <c r="ER231">
        <v>0</v>
      </c>
      <c r="FD231">
        <v>1</v>
      </c>
      <c r="FE231" t="s">
        <v>1515</v>
      </c>
      <c r="FG231" t="str">
        <f t="shared" si="186"/>
        <v>State constitution, Statute</v>
      </c>
      <c r="FH231" t="s">
        <v>1515</v>
      </c>
      <c r="FJ231" t="str">
        <f t="shared" si="187"/>
        <v>School districts, Local governments</v>
      </c>
      <c r="FK231" t="s">
        <v>1515</v>
      </c>
      <c r="FM231">
        <v>1</v>
      </c>
      <c r="FN231" t="s">
        <v>1516</v>
      </c>
      <c r="FP231">
        <v>0</v>
      </c>
      <c r="GB231">
        <v>1</v>
      </c>
      <c r="GC231" t="s">
        <v>1514</v>
      </c>
      <c r="GE231" t="str">
        <f t="shared" si="179"/>
        <v>Statute</v>
      </c>
      <c r="GF231" t="s">
        <v>1514</v>
      </c>
      <c r="GH231">
        <v>1</v>
      </c>
      <c r="GI231" t="s">
        <v>1514</v>
      </c>
      <c r="GK231">
        <v>0</v>
      </c>
      <c r="GQ231">
        <v>0</v>
      </c>
      <c r="GT231">
        <v>0</v>
      </c>
      <c r="HF231">
        <v>0</v>
      </c>
      <c r="HI231">
        <v>0</v>
      </c>
      <c r="IG231">
        <v>0</v>
      </c>
    </row>
    <row r="232" spans="1:241">
      <c r="A232" t="s">
        <v>266</v>
      </c>
      <c r="B232" s="1">
        <v>43982</v>
      </c>
      <c r="C232" s="1">
        <v>44384</v>
      </c>
      <c r="D232" t="str">
        <f>("Firearms, TEL: Full Disclosure Requirements, TEL: Property Tax Rate Limit, TEL: Property Tax Levy Limit")</f>
        <v>Firearms, TEL: Full Disclosure Requirements, TEL: Property Tax Rate Limit, TEL: Property Tax Levy Limit</v>
      </c>
      <c r="E232" t="s">
        <v>1517</v>
      </c>
      <c r="G232">
        <v>0</v>
      </c>
      <c r="V232">
        <v>0</v>
      </c>
      <c r="Y232">
        <v>1</v>
      </c>
      <c r="Z232" t="s">
        <v>1518</v>
      </c>
      <c r="AB232" t="str">
        <f>("Possession, Purchase, Carrying, Transfer, Sale, Ammunition, Ownership, Transportation")</f>
        <v>Possession, Purchase, Carrying, Transfer, Sale, Ammunition, Ownership, Transportation</v>
      </c>
      <c r="AC232" t="s">
        <v>1518</v>
      </c>
      <c r="AE232">
        <v>1</v>
      </c>
      <c r="AF232" t="s">
        <v>1512</v>
      </c>
      <c r="AG232" t="s">
        <v>1513</v>
      </c>
      <c r="AH232" t="str">
        <f>("Handguns")</f>
        <v>Handguns</v>
      </c>
      <c r="AI232" t="s">
        <v>1512</v>
      </c>
      <c r="AK232">
        <v>1</v>
      </c>
      <c r="AL232" t="s">
        <v>1512</v>
      </c>
      <c r="AN232">
        <v>0</v>
      </c>
      <c r="AQ232" t="str">
        <f>("Civil liability")</f>
        <v>Civil liability</v>
      </c>
      <c r="AR232" t="s">
        <v>1512</v>
      </c>
      <c r="AT232" t="str">
        <f>("Law does not specify")</f>
        <v>Law does not specify</v>
      </c>
      <c r="AW232">
        <v>0</v>
      </c>
      <c r="AZ232">
        <v>0</v>
      </c>
      <c r="BL232">
        <v>0</v>
      </c>
      <c r="BO232">
        <v>0</v>
      </c>
      <c r="CG232">
        <v>0</v>
      </c>
      <c r="CJ232">
        <v>0</v>
      </c>
      <c r="CY232">
        <v>0</v>
      </c>
      <c r="DB232">
        <v>0</v>
      </c>
      <c r="DQ232">
        <v>0</v>
      </c>
      <c r="DT232">
        <v>1</v>
      </c>
      <c r="DU232" t="s">
        <v>1514</v>
      </c>
      <c r="DW232" t="str">
        <f>("Statute")</f>
        <v>Statute</v>
      </c>
      <c r="DX232" t="s">
        <v>1514</v>
      </c>
      <c r="DZ232" t="str">
        <f>("Increase in tax levy over the prior year")</f>
        <v>Increase in tax levy over the prior year</v>
      </c>
      <c r="EA232" t="s">
        <v>1514</v>
      </c>
      <c r="EC232">
        <v>1</v>
      </c>
      <c r="ED232" t="s">
        <v>1514</v>
      </c>
      <c r="EF232">
        <v>0</v>
      </c>
      <c r="ER232">
        <v>0</v>
      </c>
      <c r="FD232">
        <v>1</v>
      </c>
      <c r="FE232" t="s">
        <v>1515</v>
      </c>
      <c r="FG232" t="str">
        <f t="shared" si="186"/>
        <v>State constitution, Statute</v>
      </c>
      <c r="FH232" t="s">
        <v>1515</v>
      </c>
      <c r="FJ232" t="str">
        <f t="shared" si="187"/>
        <v>School districts, Local governments</v>
      </c>
      <c r="FK232" t="s">
        <v>1515</v>
      </c>
      <c r="FM232">
        <v>1</v>
      </c>
      <c r="FN232" t="s">
        <v>1516</v>
      </c>
      <c r="FP232">
        <v>0</v>
      </c>
      <c r="GB232">
        <v>1</v>
      </c>
      <c r="GC232" t="s">
        <v>1514</v>
      </c>
      <c r="GE232" t="str">
        <f t="shared" si="179"/>
        <v>Statute</v>
      </c>
      <c r="GF232" t="s">
        <v>1514</v>
      </c>
      <c r="GH232">
        <v>1</v>
      </c>
      <c r="GI232" t="s">
        <v>1514</v>
      </c>
      <c r="GK232">
        <v>0</v>
      </c>
      <c r="GQ232">
        <v>0</v>
      </c>
      <c r="GT232">
        <v>0</v>
      </c>
      <c r="HF232">
        <v>0</v>
      </c>
      <c r="HI232">
        <v>0</v>
      </c>
      <c r="IG232">
        <v>0</v>
      </c>
    </row>
    <row r="233" spans="1:241">
      <c r="A233" t="s">
        <v>266</v>
      </c>
      <c r="B233" s="1">
        <v>44385</v>
      </c>
      <c r="C233" s="1">
        <v>44385</v>
      </c>
      <c r="D233" t="str">
        <f>("Firearms, TEL: Full Disclosure Requirements, TEL: Property Tax Rate Limit, TEL: Property Tax Levy Limit, Transgender Rights")</f>
        <v>Firearms, TEL: Full Disclosure Requirements, TEL: Property Tax Rate Limit, TEL: Property Tax Levy Limit, Transgender Rights</v>
      </c>
      <c r="E233" t="s">
        <v>1519</v>
      </c>
      <c r="G233">
        <v>0</v>
      </c>
      <c r="V233">
        <v>0</v>
      </c>
      <c r="Y233">
        <v>1</v>
      </c>
      <c r="Z233" t="s">
        <v>1518</v>
      </c>
      <c r="AB233" t="str">
        <f>("Possession, Purchase, Carrying, Transfer, Sale, Ammunition, Ownership, Transportation")</f>
        <v>Possession, Purchase, Carrying, Transfer, Sale, Ammunition, Ownership, Transportation</v>
      </c>
      <c r="AC233" t="s">
        <v>1520</v>
      </c>
      <c r="AE233">
        <v>1</v>
      </c>
      <c r="AF233" t="s">
        <v>1512</v>
      </c>
      <c r="AG233" t="s">
        <v>1513</v>
      </c>
      <c r="AH233" t="str">
        <f>("Handguns")</f>
        <v>Handguns</v>
      </c>
      <c r="AI233" t="s">
        <v>1512</v>
      </c>
      <c r="AK233">
        <v>1</v>
      </c>
      <c r="AL233" t="s">
        <v>1512</v>
      </c>
      <c r="AN233">
        <v>0</v>
      </c>
      <c r="AQ233" t="str">
        <f>("Civil liability")</f>
        <v>Civil liability</v>
      </c>
      <c r="AR233" t="s">
        <v>1512</v>
      </c>
      <c r="AT233" t="str">
        <f>("Law does not specify")</f>
        <v>Law does not specify</v>
      </c>
      <c r="AW233">
        <v>0</v>
      </c>
      <c r="AZ233">
        <v>0</v>
      </c>
      <c r="BL233">
        <v>0</v>
      </c>
      <c r="BO233">
        <v>0</v>
      </c>
      <c r="CG233">
        <v>0</v>
      </c>
      <c r="CJ233">
        <v>0</v>
      </c>
      <c r="CY233">
        <v>0</v>
      </c>
      <c r="DB233">
        <v>0</v>
      </c>
      <c r="DQ233">
        <v>0</v>
      </c>
      <c r="DT233">
        <v>1</v>
      </c>
      <c r="DU233" t="s">
        <v>1514</v>
      </c>
      <c r="DW233" t="str">
        <f>("Statute")</f>
        <v>Statute</v>
      </c>
      <c r="DX233" t="s">
        <v>1514</v>
      </c>
      <c r="DZ233" t="str">
        <f>("Increase in tax levy over the prior year")</f>
        <v>Increase in tax levy over the prior year</v>
      </c>
      <c r="EA233" t="s">
        <v>1514</v>
      </c>
      <c r="EC233">
        <v>1</v>
      </c>
      <c r="ED233" t="s">
        <v>1514</v>
      </c>
      <c r="EF233">
        <v>0</v>
      </c>
      <c r="ER233">
        <v>0</v>
      </c>
      <c r="FD233">
        <v>1</v>
      </c>
      <c r="FE233" t="s">
        <v>1515</v>
      </c>
      <c r="FG233" t="str">
        <f t="shared" si="186"/>
        <v>State constitution, Statute</v>
      </c>
      <c r="FH233" t="s">
        <v>1515</v>
      </c>
      <c r="FJ233" t="str">
        <f t="shared" si="187"/>
        <v>School districts, Local governments</v>
      </c>
      <c r="FK233" t="s">
        <v>1515</v>
      </c>
      <c r="FM233">
        <v>1</v>
      </c>
      <c r="FN233" t="s">
        <v>1516</v>
      </c>
      <c r="FP233">
        <v>0</v>
      </c>
      <c r="GB233">
        <v>1</v>
      </c>
      <c r="GC233" t="s">
        <v>1514</v>
      </c>
      <c r="GE233" t="str">
        <f t="shared" si="179"/>
        <v>Statute</v>
      </c>
      <c r="GF233" t="s">
        <v>1514</v>
      </c>
      <c r="GH233">
        <v>1</v>
      </c>
      <c r="GI233" t="s">
        <v>1514</v>
      </c>
      <c r="GK233">
        <v>1</v>
      </c>
      <c r="GL233" t="s">
        <v>1521</v>
      </c>
      <c r="GN233" t="str">
        <f>("Participation in sports for transgender athletes")</f>
        <v>Participation in sports for transgender athletes</v>
      </c>
      <c r="GO233" t="s">
        <v>1521</v>
      </c>
      <c r="GQ233">
        <v>0</v>
      </c>
      <c r="GT233">
        <v>0</v>
      </c>
      <c r="HF233">
        <v>0</v>
      </c>
      <c r="HI233">
        <v>0</v>
      </c>
      <c r="IG233">
        <v>0</v>
      </c>
    </row>
    <row r="234" spans="1:241">
      <c r="A234" t="s">
        <v>266</v>
      </c>
      <c r="B234" s="1">
        <v>44386</v>
      </c>
      <c r="C234" s="1">
        <v>44721</v>
      </c>
      <c r="D234" t="str">
        <f>("Firearms, TEL: Full Disclosure Requirements, TEL: Property Tax Rate Limit, TEL: Property Tax Levy Limit, Transgender Rights")</f>
        <v>Firearms, TEL: Full Disclosure Requirements, TEL: Property Tax Rate Limit, TEL: Property Tax Levy Limit, Transgender Rights</v>
      </c>
      <c r="E234" t="s">
        <v>1519</v>
      </c>
      <c r="G234">
        <v>0</v>
      </c>
      <c r="V234">
        <v>0</v>
      </c>
      <c r="Y234">
        <v>1</v>
      </c>
      <c r="Z234" t="s">
        <v>1518</v>
      </c>
      <c r="AB234" t="str">
        <f>("Possession, Purchase, Carrying, Transfer, Sale, Ammunition, Ownership, Transportation")</f>
        <v>Possession, Purchase, Carrying, Transfer, Sale, Ammunition, Ownership, Transportation</v>
      </c>
      <c r="AC234" t="s">
        <v>1522</v>
      </c>
      <c r="AE234">
        <v>1</v>
      </c>
      <c r="AF234" t="s">
        <v>1512</v>
      </c>
      <c r="AG234" t="s">
        <v>1513</v>
      </c>
      <c r="AH234" t="str">
        <f>("Handguns")</f>
        <v>Handguns</v>
      </c>
      <c r="AI234" t="s">
        <v>1512</v>
      </c>
      <c r="AK234">
        <v>1</v>
      </c>
      <c r="AL234" t="s">
        <v>1512</v>
      </c>
      <c r="AN234">
        <v>0</v>
      </c>
      <c r="AQ234" t="str">
        <f>("Civil liability")</f>
        <v>Civil liability</v>
      </c>
      <c r="AR234" t="s">
        <v>1512</v>
      </c>
      <c r="AT234" t="str">
        <f>("Law does not specify")</f>
        <v>Law does not specify</v>
      </c>
      <c r="AW234">
        <v>0</v>
      </c>
      <c r="AZ234">
        <v>0</v>
      </c>
      <c r="BL234">
        <v>0</v>
      </c>
      <c r="BO234">
        <v>0</v>
      </c>
      <c r="CG234">
        <v>0</v>
      </c>
      <c r="CJ234">
        <v>0</v>
      </c>
      <c r="CY234">
        <v>0</v>
      </c>
      <c r="DB234">
        <v>0</v>
      </c>
      <c r="DQ234">
        <v>0</v>
      </c>
      <c r="DT234">
        <v>1</v>
      </c>
      <c r="DU234" t="s">
        <v>1514</v>
      </c>
      <c r="DW234" t="str">
        <f>("Statute")</f>
        <v>Statute</v>
      </c>
      <c r="DX234" t="s">
        <v>1514</v>
      </c>
      <c r="DZ234" t="str">
        <f>("Increase in tax levy over the prior year")</f>
        <v>Increase in tax levy over the prior year</v>
      </c>
      <c r="EA234" t="s">
        <v>1514</v>
      </c>
      <c r="EC234">
        <v>1</v>
      </c>
      <c r="ED234" t="s">
        <v>1514</v>
      </c>
      <c r="EF234">
        <v>0</v>
      </c>
      <c r="ER234">
        <v>0</v>
      </c>
      <c r="FD234">
        <v>1</v>
      </c>
      <c r="FE234" t="s">
        <v>1515</v>
      </c>
      <c r="FG234" t="str">
        <f t="shared" si="186"/>
        <v>State constitution, Statute</v>
      </c>
      <c r="FH234" t="s">
        <v>1515</v>
      </c>
      <c r="FJ234" t="str">
        <f t="shared" si="187"/>
        <v>School districts, Local governments</v>
      </c>
      <c r="FK234" t="s">
        <v>1515</v>
      </c>
      <c r="FM234">
        <v>1</v>
      </c>
      <c r="FN234" t="s">
        <v>1516</v>
      </c>
      <c r="FP234">
        <v>0</v>
      </c>
      <c r="GB234">
        <v>1</v>
      </c>
      <c r="GC234" t="s">
        <v>1514</v>
      </c>
      <c r="GE234" t="str">
        <f t="shared" si="179"/>
        <v>Statute</v>
      </c>
      <c r="GF234" t="s">
        <v>1514</v>
      </c>
      <c r="GH234">
        <v>1</v>
      </c>
      <c r="GI234" t="s">
        <v>1514</v>
      </c>
      <c r="GK234">
        <v>1</v>
      </c>
      <c r="GL234" t="s">
        <v>1521</v>
      </c>
      <c r="GN234" t="str">
        <f>("Participation in sports for transgender athletes")</f>
        <v>Participation in sports for transgender athletes</v>
      </c>
      <c r="GO234" t="s">
        <v>1521</v>
      </c>
      <c r="GQ234">
        <v>0</v>
      </c>
      <c r="GT234">
        <v>0</v>
      </c>
      <c r="HF234">
        <v>0</v>
      </c>
      <c r="HI234">
        <v>0</v>
      </c>
      <c r="IG234">
        <v>0</v>
      </c>
    </row>
    <row r="235" spans="1:241">
      <c r="A235" t="s">
        <v>266</v>
      </c>
      <c r="B235" s="1">
        <v>44722</v>
      </c>
      <c r="C235" s="1">
        <v>44866</v>
      </c>
      <c r="D235" t="str">
        <f>("Firearms, TEL: Full Disclosure Requirements, TEL: Property Tax Rate Limit, TEL: Property Tax Levy Limit, Transgender Rights")</f>
        <v>Firearms, TEL: Full Disclosure Requirements, TEL: Property Tax Rate Limit, TEL: Property Tax Levy Limit, Transgender Rights</v>
      </c>
      <c r="E235" t="s">
        <v>1519</v>
      </c>
      <c r="G235">
        <v>0</v>
      </c>
      <c r="V235">
        <v>0</v>
      </c>
      <c r="Y235">
        <v>1</v>
      </c>
      <c r="Z235" t="s">
        <v>1518</v>
      </c>
      <c r="AB235" t="str">
        <f>("Possession, Purchase, Carrying, Transfer, Sale, Ammunition, Ownership, Transportation")</f>
        <v>Possession, Purchase, Carrying, Transfer, Sale, Ammunition, Ownership, Transportation</v>
      </c>
      <c r="AC235" t="s">
        <v>1522</v>
      </c>
      <c r="AE235">
        <v>1</v>
      </c>
      <c r="AF235" t="s">
        <v>1512</v>
      </c>
      <c r="AG235" t="s">
        <v>1513</v>
      </c>
      <c r="AH235" t="str">
        <f>("Handguns")</f>
        <v>Handguns</v>
      </c>
      <c r="AI235" t="s">
        <v>1512</v>
      </c>
      <c r="AK235">
        <v>1</v>
      </c>
      <c r="AL235" t="s">
        <v>1512</v>
      </c>
      <c r="AN235">
        <v>0</v>
      </c>
      <c r="AQ235" t="str">
        <f>("Civil liability")</f>
        <v>Civil liability</v>
      </c>
      <c r="AR235" t="s">
        <v>1512</v>
      </c>
      <c r="AT235" t="str">
        <f>("Law does not specify")</f>
        <v>Law does not specify</v>
      </c>
      <c r="AW235">
        <v>0</v>
      </c>
      <c r="AZ235">
        <v>0</v>
      </c>
      <c r="BL235">
        <v>0</v>
      </c>
      <c r="BO235">
        <v>0</v>
      </c>
      <c r="CG235">
        <v>0</v>
      </c>
      <c r="CJ235">
        <v>0</v>
      </c>
      <c r="CY235">
        <v>0</v>
      </c>
      <c r="DB235">
        <v>0</v>
      </c>
      <c r="DQ235">
        <v>0</v>
      </c>
      <c r="DT235">
        <v>1</v>
      </c>
      <c r="DU235" t="s">
        <v>1514</v>
      </c>
      <c r="DW235" t="str">
        <f>("Statute")</f>
        <v>Statute</v>
      </c>
      <c r="DX235" t="s">
        <v>1514</v>
      </c>
      <c r="DZ235" t="str">
        <f>("Increase in tax levy over the prior year")</f>
        <v>Increase in tax levy over the prior year</v>
      </c>
      <c r="EA235" t="s">
        <v>1514</v>
      </c>
      <c r="EC235">
        <v>1</v>
      </c>
      <c r="ED235" t="s">
        <v>1514</v>
      </c>
      <c r="EF235">
        <v>0</v>
      </c>
      <c r="ER235">
        <v>0</v>
      </c>
      <c r="FD235">
        <v>1</v>
      </c>
      <c r="FE235" t="s">
        <v>1515</v>
      </c>
      <c r="FG235" t="str">
        <f t="shared" si="186"/>
        <v>State constitution, Statute</v>
      </c>
      <c r="FH235" t="s">
        <v>1515</v>
      </c>
      <c r="FJ235" t="str">
        <f t="shared" si="187"/>
        <v>School districts, Local governments</v>
      </c>
      <c r="FK235" t="s">
        <v>1515</v>
      </c>
      <c r="FM235">
        <v>1</v>
      </c>
      <c r="FN235" t="s">
        <v>1516</v>
      </c>
      <c r="FP235">
        <v>0</v>
      </c>
      <c r="GB235">
        <v>1</v>
      </c>
      <c r="GC235" t="s">
        <v>1514</v>
      </c>
      <c r="GE235" t="str">
        <f t="shared" si="179"/>
        <v>Statute</v>
      </c>
      <c r="GF235" t="s">
        <v>1514</v>
      </c>
      <c r="GH235">
        <v>1</v>
      </c>
      <c r="GI235" t="s">
        <v>1514</v>
      </c>
      <c r="GK235">
        <v>1</v>
      </c>
      <c r="GL235" t="s">
        <v>1521</v>
      </c>
      <c r="GN235" t="str">
        <f>("Participation in sports for transgender athletes")</f>
        <v>Participation in sports for transgender athletes</v>
      </c>
      <c r="GO235" t="s">
        <v>1521</v>
      </c>
      <c r="GQ235">
        <v>0</v>
      </c>
      <c r="GT235">
        <v>0</v>
      </c>
      <c r="HF235">
        <v>0</v>
      </c>
      <c r="HI235">
        <v>0</v>
      </c>
      <c r="IG235">
        <v>0</v>
      </c>
    </row>
    <row r="236" spans="1:241">
      <c r="A236" t="s">
        <v>267</v>
      </c>
      <c r="B236" s="1">
        <v>43678</v>
      </c>
      <c r="C236" s="1">
        <v>43791</v>
      </c>
      <c r="D236" t="str">
        <f t="shared" ref="D236:D242" si="190">("Firearms, Inclusionary Zoning, Municipal Broadband, Paid Leave, Rent Control, TEL: General Revenue Limit, TEL: Property Tax Levy Limit")</f>
        <v>Firearms, Inclusionary Zoning, Municipal Broadband, Paid Leave, Rent Control, TEL: General Revenue Limit, TEL: Property Tax Levy Limit</v>
      </c>
      <c r="E236" t="s">
        <v>1523</v>
      </c>
      <c r="G236">
        <v>0</v>
      </c>
      <c r="V236">
        <v>0</v>
      </c>
      <c r="Y236">
        <v>1</v>
      </c>
      <c r="Z236" t="s">
        <v>1524</v>
      </c>
      <c r="AB236" t="str">
        <f t="shared" ref="AB236:AB242" si="191">("Possession, Purchase, Transfer, Registration requirements, Sale, Licensing, Ammunition, Ownership, Transportation")</f>
        <v>Possession, Purchase, Transfer, Registration requirements, Sale, Licensing, Ammunition, Ownership, Transportation</v>
      </c>
      <c r="AC236" t="s">
        <v>1524</v>
      </c>
      <c r="AE236">
        <v>0</v>
      </c>
      <c r="AK236">
        <v>0</v>
      </c>
      <c r="AW236">
        <v>0</v>
      </c>
      <c r="AZ236">
        <v>1</v>
      </c>
      <c r="BA236" t="s">
        <v>1525</v>
      </c>
      <c r="BC236" t="str">
        <f t="shared" ref="BC236:BC242" si="192">("Types of residential units not specified")</f>
        <v>Types of residential units not specified</v>
      </c>
      <c r="BD236" t="s">
        <v>1525</v>
      </c>
      <c r="BF236">
        <v>0</v>
      </c>
      <c r="BL236">
        <v>0</v>
      </c>
      <c r="BO236">
        <v>1</v>
      </c>
      <c r="BP236" t="s">
        <v>1526</v>
      </c>
      <c r="BR236">
        <v>1</v>
      </c>
      <c r="BS236" t="s">
        <v>1526</v>
      </c>
      <c r="BU236" t="str">
        <f t="shared" ref="BU236:BU242" si="193">("Feasibility study conducted prior to offering internet services, Voter referendum approving municipal broadband, Rates must reflect cost of providing service ")</f>
        <v xml:space="preserve">Feasibility study conducted prior to offering internet services, Voter referendum approving municipal broadband, Rates must reflect cost of providing service </v>
      </c>
      <c r="BV236" t="s">
        <v>1526</v>
      </c>
      <c r="BX236" t="str">
        <f t="shared" ref="BX236:BX242" si="194">("Law does not specify type of broadband permissible")</f>
        <v>Law does not specify type of broadband permissible</v>
      </c>
      <c r="CG236">
        <v>0</v>
      </c>
      <c r="CJ236">
        <v>1</v>
      </c>
      <c r="CK236" t="s">
        <v>1527</v>
      </c>
      <c r="CM236" t="str">
        <f t="shared" ref="CM236:CM242" si="195">("Paid sick leave, Family medical leave")</f>
        <v>Paid sick leave, Family medical leave</v>
      </c>
      <c r="CN236" t="s">
        <v>1527</v>
      </c>
      <c r="CP236">
        <v>0</v>
      </c>
      <c r="CY236">
        <v>0</v>
      </c>
      <c r="DB236">
        <v>1</v>
      </c>
      <c r="DC236" t="s">
        <v>1525</v>
      </c>
      <c r="DE236" t="str">
        <f t="shared" ref="DE236:DE242" si="196">("Statute")</f>
        <v>Statute</v>
      </c>
      <c r="DF236" t="s">
        <v>1525</v>
      </c>
      <c r="DH236">
        <v>1</v>
      </c>
      <c r="DI236" t="s">
        <v>1525</v>
      </c>
      <c r="DK236" t="str">
        <f t="shared" ref="DK236:DK242" si="197">("Voluntary agreement with local government")</f>
        <v>Voluntary agreement with local government</v>
      </c>
      <c r="DL236" t="s">
        <v>1525</v>
      </c>
      <c r="DN236">
        <v>0</v>
      </c>
      <c r="DQ236">
        <v>0</v>
      </c>
      <c r="DT236">
        <v>0</v>
      </c>
      <c r="EF236">
        <v>1</v>
      </c>
      <c r="EG236" t="s">
        <v>1528</v>
      </c>
      <c r="EI236" t="str">
        <f t="shared" ref="EI236:EI242" si="198">("Statute")</f>
        <v>Statute</v>
      </c>
      <c r="EJ236" t="s">
        <v>1528</v>
      </c>
      <c r="EL236" t="str">
        <f t="shared" ref="EL236:EL242" si="199">("School districts")</f>
        <v>School districts</v>
      </c>
      <c r="EM236" t="s">
        <v>1528</v>
      </c>
      <c r="EO236">
        <v>1</v>
      </c>
      <c r="EP236" t="s">
        <v>1528</v>
      </c>
      <c r="ER236">
        <v>0</v>
      </c>
      <c r="FD236">
        <v>0</v>
      </c>
      <c r="FP236">
        <v>0</v>
      </c>
      <c r="GB236">
        <v>1</v>
      </c>
      <c r="GC236" t="s">
        <v>1529</v>
      </c>
      <c r="GE236" t="str">
        <f t="shared" si="179"/>
        <v>Statute</v>
      </c>
      <c r="GF236" t="s">
        <v>1529</v>
      </c>
      <c r="GH236">
        <v>1</v>
      </c>
      <c r="GI236" t="s">
        <v>1529</v>
      </c>
      <c r="GK236">
        <v>0</v>
      </c>
      <c r="GQ236">
        <v>0</v>
      </c>
      <c r="GT236">
        <v>0</v>
      </c>
      <c r="HF236">
        <v>0</v>
      </c>
      <c r="HI236">
        <v>0</v>
      </c>
      <c r="IG236">
        <v>0</v>
      </c>
    </row>
    <row r="237" spans="1:241">
      <c r="A237" t="s">
        <v>267</v>
      </c>
      <c r="B237" s="1">
        <v>43792</v>
      </c>
      <c r="C237" s="1">
        <v>43894</v>
      </c>
      <c r="D237" t="str">
        <f t="shared" si="190"/>
        <v>Firearms, Inclusionary Zoning, Municipal Broadband, Paid Leave, Rent Control, TEL: General Revenue Limit, TEL: Property Tax Levy Limit</v>
      </c>
      <c r="E237" t="s">
        <v>1523</v>
      </c>
      <c r="G237">
        <v>0</v>
      </c>
      <c r="V237">
        <v>0</v>
      </c>
      <c r="Y237">
        <v>1</v>
      </c>
      <c r="Z237" t="s">
        <v>1524</v>
      </c>
      <c r="AB237" t="str">
        <f t="shared" si="191"/>
        <v>Possession, Purchase, Transfer, Registration requirements, Sale, Licensing, Ammunition, Ownership, Transportation</v>
      </c>
      <c r="AC237" t="s">
        <v>1524</v>
      </c>
      <c r="AE237">
        <v>0</v>
      </c>
      <c r="AK237">
        <v>0</v>
      </c>
      <c r="AW237">
        <v>0</v>
      </c>
      <c r="AZ237">
        <v>1</v>
      </c>
      <c r="BA237" t="s">
        <v>1525</v>
      </c>
      <c r="BC237" t="str">
        <f t="shared" si="192"/>
        <v>Types of residential units not specified</v>
      </c>
      <c r="BD237" t="s">
        <v>1525</v>
      </c>
      <c r="BF237">
        <v>0</v>
      </c>
      <c r="BL237">
        <v>0</v>
      </c>
      <c r="BO237">
        <v>1</v>
      </c>
      <c r="BP237" t="s">
        <v>1526</v>
      </c>
      <c r="BR237">
        <v>1</v>
      </c>
      <c r="BS237" t="s">
        <v>1526</v>
      </c>
      <c r="BU237" t="str">
        <f t="shared" si="193"/>
        <v xml:space="preserve">Feasibility study conducted prior to offering internet services, Voter referendum approving municipal broadband, Rates must reflect cost of providing service </v>
      </c>
      <c r="BV237" t="s">
        <v>1526</v>
      </c>
      <c r="BX237" t="str">
        <f t="shared" si="194"/>
        <v>Law does not specify type of broadband permissible</v>
      </c>
      <c r="CG237">
        <v>0</v>
      </c>
      <c r="CJ237">
        <v>1</v>
      </c>
      <c r="CK237" t="s">
        <v>1527</v>
      </c>
      <c r="CM237" t="str">
        <f t="shared" si="195"/>
        <v>Paid sick leave, Family medical leave</v>
      </c>
      <c r="CN237" t="s">
        <v>1527</v>
      </c>
      <c r="CP237">
        <v>0</v>
      </c>
      <c r="CY237">
        <v>0</v>
      </c>
      <c r="DB237">
        <v>1</v>
      </c>
      <c r="DC237" t="s">
        <v>1525</v>
      </c>
      <c r="DE237" t="str">
        <f t="shared" si="196"/>
        <v>Statute</v>
      </c>
      <c r="DF237" t="s">
        <v>1525</v>
      </c>
      <c r="DH237">
        <v>1</v>
      </c>
      <c r="DI237" t="s">
        <v>1525</v>
      </c>
      <c r="DK237" t="str">
        <f t="shared" si="197"/>
        <v>Voluntary agreement with local government</v>
      </c>
      <c r="DL237" t="s">
        <v>1525</v>
      </c>
      <c r="DN237">
        <v>0</v>
      </c>
      <c r="DQ237">
        <v>0</v>
      </c>
      <c r="DT237">
        <v>0</v>
      </c>
      <c r="EF237">
        <v>1</v>
      </c>
      <c r="EG237" t="s">
        <v>1528</v>
      </c>
      <c r="EI237" t="str">
        <f t="shared" si="198"/>
        <v>Statute</v>
      </c>
      <c r="EJ237" t="s">
        <v>1528</v>
      </c>
      <c r="EL237" t="str">
        <f t="shared" si="199"/>
        <v>School districts</v>
      </c>
      <c r="EM237" t="s">
        <v>1528</v>
      </c>
      <c r="EO237">
        <v>1</v>
      </c>
      <c r="EP237" t="s">
        <v>1528</v>
      </c>
      <c r="ER237">
        <v>0</v>
      </c>
      <c r="FD237">
        <v>0</v>
      </c>
      <c r="FP237">
        <v>0</v>
      </c>
      <c r="GB237">
        <v>1</v>
      </c>
      <c r="GC237" t="s">
        <v>1529</v>
      </c>
      <c r="GE237" t="str">
        <f t="shared" si="179"/>
        <v>Statute</v>
      </c>
      <c r="GF237" t="s">
        <v>1529</v>
      </c>
      <c r="GH237">
        <v>1</v>
      </c>
      <c r="GI237" t="s">
        <v>1529</v>
      </c>
      <c r="GK237">
        <v>0</v>
      </c>
      <c r="GQ237">
        <v>0</v>
      </c>
      <c r="GT237">
        <v>0</v>
      </c>
      <c r="HF237">
        <v>0</v>
      </c>
      <c r="HI237">
        <v>0</v>
      </c>
      <c r="IG237">
        <v>0</v>
      </c>
    </row>
    <row r="238" spans="1:241">
      <c r="A238" t="s">
        <v>267</v>
      </c>
      <c r="B238" s="1">
        <v>43895</v>
      </c>
      <c r="C238" s="1">
        <v>44165</v>
      </c>
      <c r="D238" t="str">
        <f t="shared" si="190"/>
        <v>Firearms, Inclusionary Zoning, Municipal Broadband, Paid Leave, Rent Control, TEL: General Revenue Limit, TEL: Property Tax Levy Limit</v>
      </c>
      <c r="E238" t="s">
        <v>1530</v>
      </c>
      <c r="G238">
        <v>0</v>
      </c>
      <c r="V238">
        <v>0</v>
      </c>
      <c r="Y238">
        <v>1</v>
      </c>
      <c r="Z238" t="s">
        <v>1524</v>
      </c>
      <c r="AB238" t="str">
        <f t="shared" si="191"/>
        <v>Possession, Purchase, Transfer, Registration requirements, Sale, Licensing, Ammunition, Ownership, Transportation</v>
      </c>
      <c r="AC238" t="s">
        <v>1524</v>
      </c>
      <c r="AE238">
        <v>0</v>
      </c>
      <c r="AK238">
        <v>0</v>
      </c>
      <c r="AW238">
        <v>0</v>
      </c>
      <c r="AZ238">
        <v>1</v>
      </c>
      <c r="BA238" t="s">
        <v>1525</v>
      </c>
      <c r="BC238" t="str">
        <f t="shared" si="192"/>
        <v>Types of residential units not specified</v>
      </c>
      <c r="BD238" t="s">
        <v>1525</v>
      </c>
      <c r="BF238">
        <v>0</v>
      </c>
      <c r="BL238">
        <v>0</v>
      </c>
      <c r="BO238">
        <v>1</v>
      </c>
      <c r="BP238" t="s">
        <v>1526</v>
      </c>
      <c r="BR238">
        <v>1</v>
      </c>
      <c r="BS238" t="s">
        <v>1526</v>
      </c>
      <c r="BU238" t="str">
        <f t="shared" si="193"/>
        <v xml:space="preserve">Feasibility study conducted prior to offering internet services, Voter referendum approving municipal broadband, Rates must reflect cost of providing service </v>
      </c>
      <c r="BV238" t="s">
        <v>1526</v>
      </c>
      <c r="BX238" t="str">
        <f t="shared" si="194"/>
        <v>Law does not specify type of broadband permissible</v>
      </c>
      <c r="CA238" t="str">
        <f>("No, state law expressly preempts municipal broadband")</f>
        <v>No, state law expressly preempts municipal broadband</v>
      </c>
      <c r="CG238">
        <v>0</v>
      </c>
      <c r="CJ238">
        <v>1</v>
      </c>
      <c r="CK238" t="s">
        <v>1527</v>
      </c>
      <c r="CM238" t="str">
        <f t="shared" si="195"/>
        <v>Paid sick leave, Family medical leave</v>
      </c>
      <c r="CN238" t="s">
        <v>1527</v>
      </c>
      <c r="CP238">
        <v>0</v>
      </c>
      <c r="CY238">
        <v>0</v>
      </c>
      <c r="DB238">
        <v>1</v>
      </c>
      <c r="DC238" t="s">
        <v>1525</v>
      </c>
      <c r="DE238" t="str">
        <f t="shared" si="196"/>
        <v>Statute</v>
      </c>
      <c r="DF238" t="s">
        <v>1525</v>
      </c>
      <c r="DH238">
        <v>1</v>
      </c>
      <c r="DI238" t="s">
        <v>1525</v>
      </c>
      <c r="DK238" t="str">
        <f t="shared" si="197"/>
        <v>Voluntary agreement with local government</v>
      </c>
      <c r="DL238" t="s">
        <v>1525</v>
      </c>
      <c r="DN238">
        <v>0</v>
      </c>
      <c r="DQ238">
        <v>0</v>
      </c>
      <c r="DT238">
        <v>0</v>
      </c>
      <c r="EF238">
        <v>1</v>
      </c>
      <c r="EG238" t="s">
        <v>1528</v>
      </c>
      <c r="EI238" t="str">
        <f t="shared" si="198"/>
        <v>Statute</v>
      </c>
      <c r="EJ238" t="s">
        <v>1528</v>
      </c>
      <c r="EL238" t="str">
        <f t="shared" si="199"/>
        <v>School districts</v>
      </c>
      <c r="EM238" t="s">
        <v>1528</v>
      </c>
      <c r="EO238">
        <v>1</v>
      </c>
      <c r="EP238" t="s">
        <v>1528</v>
      </c>
      <c r="ER238">
        <v>0</v>
      </c>
      <c r="FD238">
        <v>0</v>
      </c>
      <c r="FP238">
        <v>0</v>
      </c>
      <c r="GB238">
        <v>1</v>
      </c>
      <c r="GC238" t="s">
        <v>1529</v>
      </c>
      <c r="GE238" t="str">
        <f t="shared" si="179"/>
        <v>Statute</v>
      </c>
      <c r="GF238" t="s">
        <v>1529</v>
      </c>
      <c r="GH238">
        <v>1</v>
      </c>
      <c r="GI238" t="s">
        <v>1531</v>
      </c>
      <c r="GK238">
        <v>0</v>
      </c>
      <c r="GQ238">
        <v>0</v>
      </c>
      <c r="GT238">
        <v>0</v>
      </c>
      <c r="HF238">
        <v>0</v>
      </c>
      <c r="HI238">
        <v>0</v>
      </c>
      <c r="IG238">
        <v>0</v>
      </c>
    </row>
    <row r="239" spans="1:241">
      <c r="A239" t="s">
        <v>267</v>
      </c>
      <c r="B239" s="1">
        <v>44166</v>
      </c>
      <c r="C239" s="1">
        <v>44246</v>
      </c>
      <c r="D239" t="str">
        <f t="shared" si="190"/>
        <v>Firearms, Inclusionary Zoning, Municipal Broadband, Paid Leave, Rent Control, TEL: General Revenue Limit, TEL: Property Tax Levy Limit</v>
      </c>
      <c r="E239" t="s">
        <v>1530</v>
      </c>
      <c r="G239">
        <v>0</v>
      </c>
      <c r="V239">
        <v>0</v>
      </c>
      <c r="Y239">
        <v>1</v>
      </c>
      <c r="Z239" t="s">
        <v>1524</v>
      </c>
      <c r="AB239" t="str">
        <f t="shared" si="191"/>
        <v>Possession, Purchase, Transfer, Registration requirements, Sale, Licensing, Ammunition, Ownership, Transportation</v>
      </c>
      <c r="AC239" t="s">
        <v>1524</v>
      </c>
      <c r="AE239">
        <v>0</v>
      </c>
      <c r="AK239">
        <v>0</v>
      </c>
      <c r="AW239">
        <v>0</v>
      </c>
      <c r="AZ239">
        <v>1</v>
      </c>
      <c r="BA239" t="s">
        <v>1525</v>
      </c>
      <c r="BC239" t="str">
        <f t="shared" si="192"/>
        <v>Types of residential units not specified</v>
      </c>
      <c r="BD239" t="s">
        <v>1525</v>
      </c>
      <c r="BF239">
        <v>0</v>
      </c>
      <c r="BL239">
        <v>0</v>
      </c>
      <c r="BO239">
        <v>1</v>
      </c>
      <c r="BP239" t="s">
        <v>1526</v>
      </c>
      <c r="BR239">
        <v>1</v>
      </c>
      <c r="BS239" t="s">
        <v>1526</v>
      </c>
      <c r="BU239" t="str">
        <f t="shared" si="193"/>
        <v xml:space="preserve">Feasibility study conducted prior to offering internet services, Voter referendum approving municipal broadband, Rates must reflect cost of providing service </v>
      </c>
      <c r="BV239" t="s">
        <v>1526</v>
      </c>
      <c r="BX239" t="str">
        <f t="shared" si="194"/>
        <v>Law does not specify type of broadband permissible</v>
      </c>
      <c r="CA239" t="str">
        <f>("No, state law expressly preempts municipal broadband")</f>
        <v>No, state law expressly preempts municipal broadband</v>
      </c>
      <c r="CG239">
        <v>0</v>
      </c>
      <c r="CJ239">
        <v>1</v>
      </c>
      <c r="CK239" t="s">
        <v>1527</v>
      </c>
      <c r="CM239" t="str">
        <f t="shared" si="195"/>
        <v>Paid sick leave, Family medical leave</v>
      </c>
      <c r="CN239" t="s">
        <v>1527</v>
      </c>
      <c r="CP239">
        <v>0</v>
      </c>
      <c r="CY239">
        <v>0</v>
      </c>
      <c r="DB239">
        <v>1</v>
      </c>
      <c r="DC239" t="s">
        <v>1525</v>
      </c>
      <c r="DE239" t="str">
        <f t="shared" si="196"/>
        <v>Statute</v>
      </c>
      <c r="DF239" t="s">
        <v>1525</v>
      </c>
      <c r="DH239">
        <v>1</v>
      </c>
      <c r="DI239" t="s">
        <v>1525</v>
      </c>
      <c r="DK239" t="str">
        <f t="shared" si="197"/>
        <v>Voluntary agreement with local government</v>
      </c>
      <c r="DL239" t="s">
        <v>1525</v>
      </c>
      <c r="DN239">
        <v>0</v>
      </c>
      <c r="DQ239">
        <v>0</v>
      </c>
      <c r="DT239">
        <v>0</v>
      </c>
      <c r="EF239">
        <v>1</v>
      </c>
      <c r="EG239" t="s">
        <v>1528</v>
      </c>
      <c r="EI239" t="str">
        <f t="shared" si="198"/>
        <v>Statute</v>
      </c>
      <c r="EJ239" t="s">
        <v>1528</v>
      </c>
      <c r="EL239" t="str">
        <f t="shared" si="199"/>
        <v>School districts</v>
      </c>
      <c r="EM239" t="s">
        <v>1528</v>
      </c>
      <c r="EO239">
        <v>1</v>
      </c>
      <c r="EP239" t="s">
        <v>1528</v>
      </c>
      <c r="ER239">
        <v>0</v>
      </c>
      <c r="FD239">
        <v>0</v>
      </c>
      <c r="FP239">
        <v>0</v>
      </c>
      <c r="GB239">
        <v>1</v>
      </c>
      <c r="GC239" t="s">
        <v>1529</v>
      </c>
      <c r="GE239" t="str">
        <f t="shared" si="179"/>
        <v>Statute</v>
      </c>
      <c r="GF239" t="s">
        <v>1529</v>
      </c>
      <c r="GH239">
        <v>1</v>
      </c>
      <c r="GI239" t="s">
        <v>1531</v>
      </c>
      <c r="GK239">
        <v>0</v>
      </c>
      <c r="GQ239">
        <v>0</v>
      </c>
      <c r="GT239">
        <v>0</v>
      </c>
      <c r="HF239">
        <v>0</v>
      </c>
      <c r="HI239">
        <v>0</v>
      </c>
      <c r="IG239">
        <v>0</v>
      </c>
    </row>
    <row r="240" spans="1:241">
      <c r="A240" t="s">
        <v>267</v>
      </c>
      <c r="B240" s="1">
        <v>44247</v>
      </c>
      <c r="C240" s="1">
        <v>44386</v>
      </c>
      <c r="D240" t="str">
        <f t="shared" si="190"/>
        <v>Firearms, Inclusionary Zoning, Municipal Broadband, Paid Leave, Rent Control, TEL: General Revenue Limit, TEL: Property Tax Levy Limit</v>
      </c>
      <c r="E240" t="s">
        <v>1530</v>
      </c>
      <c r="G240">
        <v>0</v>
      </c>
      <c r="V240">
        <v>0</v>
      </c>
      <c r="Y240">
        <v>1</v>
      </c>
      <c r="Z240" t="s">
        <v>1524</v>
      </c>
      <c r="AB240" t="str">
        <f t="shared" si="191"/>
        <v>Possession, Purchase, Transfer, Registration requirements, Sale, Licensing, Ammunition, Ownership, Transportation</v>
      </c>
      <c r="AC240" t="s">
        <v>1524</v>
      </c>
      <c r="AE240">
        <v>0</v>
      </c>
      <c r="AK240">
        <v>0</v>
      </c>
      <c r="AW240">
        <v>0</v>
      </c>
      <c r="AZ240">
        <v>1</v>
      </c>
      <c r="BA240" t="s">
        <v>1525</v>
      </c>
      <c r="BC240" t="str">
        <f t="shared" si="192"/>
        <v>Types of residential units not specified</v>
      </c>
      <c r="BD240" t="s">
        <v>1525</v>
      </c>
      <c r="BF240">
        <v>0</v>
      </c>
      <c r="BL240">
        <v>0</v>
      </c>
      <c r="BO240">
        <v>1</v>
      </c>
      <c r="BP240" t="s">
        <v>1526</v>
      </c>
      <c r="BR240">
        <v>1</v>
      </c>
      <c r="BS240" t="s">
        <v>1526</v>
      </c>
      <c r="BU240" t="str">
        <f t="shared" si="193"/>
        <v xml:space="preserve">Feasibility study conducted prior to offering internet services, Voter referendum approving municipal broadband, Rates must reflect cost of providing service </v>
      </c>
      <c r="BV240" t="s">
        <v>1526</v>
      </c>
      <c r="BX240" t="str">
        <f t="shared" si="194"/>
        <v>Law does not specify type of broadband permissible</v>
      </c>
      <c r="CA240" t="str">
        <f>("No, state law expressly preempts municipal broadband")</f>
        <v>No, state law expressly preempts municipal broadband</v>
      </c>
      <c r="CG240">
        <v>0</v>
      </c>
      <c r="CJ240">
        <v>1</v>
      </c>
      <c r="CK240" t="s">
        <v>1527</v>
      </c>
      <c r="CM240" t="str">
        <f t="shared" si="195"/>
        <v>Paid sick leave, Family medical leave</v>
      </c>
      <c r="CN240" t="s">
        <v>1527</v>
      </c>
      <c r="CP240">
        <v>0</v>
      </c>
      <c r="CY240">
        <v>0</v>
      </c>
      <c r="DB240">
        <v>1</v>
      </c>
      <c r="DC240" t="s">
        <v>1525</v>
      </c>
      <c r="DE240" t="str">
        <f t="shared" si="196"/>
        <v>Statute</v>
      </c>
      <c r="DF240" t="s">
        <v>1525</v>
      </c>
      <c r="DH240">
        <v>1</v>
      </c>
      <c r="DI240" t="s">
        <v>1525</v>
      </c>
      <c r="DK240" t="str">
        <f t="shared" si="197"/>
        <v>Voluntary agreement with local government</v>
      </c>
      <c r="DL240" t="s">
        <v>1525</v>
      </c>
      <c r="DN240">
        <v>0</v>
      </c>
      <c r="DQ240">
        <v>0</v>
      </c>
      <c r="DT240">
        <v>0</v>
      </c>
      <c r="EF240">
        <v>1</v>
      </c>
      <c r="EG240" t="s">
        <v>1528</v>
      </c>
      <c r="EI240" t="str">
        <f t="shared" si="198"/>
        <v>Statute</v>
      </c>
      <c r="EJ240" t="s">
        <v>1528</v>
      </c>
      <c r="EL240" t="str">
        <f t="shared" si="199"/>
        <v>School districts</v>
      </c>
      <c r="EM240" t="s">
        <v>1528</v>
      </c>
      <c r="EO240">
        <v>1</v>
      </c>
      <c r="EP240" t="s">
        <v>1528</v>
      </c>
      <c r="ER240">
        <v>0</v>
      </c>
      <c r="FD240">
        <v>0</v>
      </c>
      <c r="FP240">
        <v>0</v>
      </c>
      <c r="GB240">
        <v>1</v>
      </c>
      <c r="GC240" t="s">
        <v>1529</v>
      </c>
      <c r="GE240" t="str">
        <f t="shared" si="179"/>
        <v>Statute</v>
      </c>
      <c r="GF240" t="s">
        <v>1529</v>
      </c>
      <c r="GH240">
        <v>1</v>
      </c>
      <c r="GI240" t="s">
        <v>1531</v>
      </c>
      <c r="GK240">
        <v>0</v>
      </c>
      <c r="GQ240">
        <v>0</v>
      </c>
      <c r="GT240">
        <v>0</v>
      </c>
      <c r="HF240">
        <v>0</v>
      </c>
      <c r="HI240">
        <v>0</v>
      </c>
      <c r="IG240">
        <v>0</v>
      </c>
    </row>
    <row r="241" spans="1:241">
      <c r="A241" t="s">
        <v>267</v>
      </c>
      <c r="B241" s="1">
        <v>44387</v>
      </c>
      <c r="C241" s="1">
        <v>44660</v>
      </c>
      <c r="D241" t="str">
        <f t="shared" si="190"/>
        <v>Firearms, Inclusionary Zoning, Municipal Broadband, Paid Leave, Rent Control, TEL: General Revenue Limit, TEL: Property Tax Levy Limit</v>
      </c>
      <c r="E241" t="s">
        <v>1530</v>
      </c>
      <c r="G241">
        <v>0</v>
      </c>
      <c r="V241">
        <v>0</v>
      </c>
      <c r="Y241">
        <v>1</v>
      </c>
      <c r="Z241" t="s">
        <v>1524</v>
      </c>
      <c r="AB241" t="str">
        <f t="shared" si="191"/>
        <v>Possession, Purchase, Transfer, Registration requirements, Sale, Licensing, Ammunition, Ownership, Transportation</v>
      </c>
      <c r="AC241" t="s">
        <v>1524</v>
      </c>
      <c r="AE241">
        <v>0</v>
      </c>
      <c r="AK241">
        <v>0</v>
      </c>
      <c r="AW241">
        <v>0</v>
      </c>
      <c r="AZ241">
        <v>1</v>
      </c>
      <c r="BA241" t="s">
        <v>1525</v>
      </c>
      <c r="BC241" t="str">
        <f t="shared" si="192"/>
        <v>Types of residential units not specified</v>
      </c>
      <c r="BD241" t="s">
        <v>1525</v>
      </c>
      <c r="BF241">
        <v>0</v>
      </c>
      <c r="BL241">
        <v>0</v>
      </c>
      <c r="BO241">
        <v>1</v>
      </c>
      <c r="BP241" t="s">
        <v>1526</v>
      </c>
      <c r="BR241">
        <v>1</v>
      </c>
      <c r="BS241" t="s">
        <v>1526</v>
      </c>
      <c r="BU241" t="str">
        <f t="shared" si="193"/>
        <v xml:space="preserve">Feasibility study conducted prior to offering internet services, Voter referendum approving municipal broadband, Rates must reflect cost of providing service </v>
      </c>
      <c r="BV241" t="s">
        <v>1526</v>
      </c>
      <c r="BX241" t="str">
        <f t="shared" si="194"/>
        <v>Law does not specify type of broadband permissible</v>
      </c>
      <c r="CA241" t="str">
        <f>("No, state law expressly preempts municipal broadband")</f>
        <v>No, state law expressly preempts municipal broadband</v>
      </c>
      <c r="CB241" t="s">
        <v>1526</v>
      </c>
      <c r="CG241">
        <v>0</v>
      </c>
      <c r="CJ241">
        <v>1</v>
      </c>
      <c r="CK241" t="s">
        <v>1527</v>
      </c>
      <c r="CM241" t="str">
        <f t="shared" si="195"/>
        <v>Paid sick leave, Family medical leave</v>
      </c>
      <c r="CN241" t="s">
        <v>1527</v>
      </c>
      <c r="CP241">
        <v>0</v>
      </c>
      <c r="CY241">
        <v>0</v>
      </c>
      <c r="DB241">
        <v>1</v>
      </c>
      <c r="DC241" t="s">
        <v>1525</v>
      </c>
      <c r="DE241" t="str">
        <f t="shared" si="196"/>
        <v>Statute</v>
      </c>
      <c r="DF241" t="s">
        <v>1525</v>
      </c>
      <c r="DH241">
        <v>1</v>
      </c>
      <c r="DI241" t="s">
        <v>1525</v>
      </c>
      <c r="DK241" t="str">
        <f t="shared" si="197"/>
        <v>Voluntary agreement with local government</v>
      </c>
      <c r="DL241" t="s">
        <v>1525</v>
      </c>
      <c r="DN241">
        <v>0</v>
      </c>
      <c r="DQ241">
        <v>0</v>
      </c>
      <c r="DT241">
        <v>0</v>
      </c>
      <c r="EF241">
        <v>1</v>
      </c>
      <c r="EG241" t="s">
        <v>1528</v>
      </c>
      <c r="EI241" t="str">
        <f t="shared" si="198"/>
        <v>Statute</v>
      </c>
      <c r="EJ241" t="s">
        <v>1528</v>
      </c>
      <c r="EL241" t="str">
        <f t="shared" si="199"/>
        <v>School districts</v>
      </c>
      <c r="EM241" t="s">
        <v>1528</v>
      </c>
      <c r="EO241">
        <v>1</v>
      </c>
      <c r="EP241" t="s">
        <v>1528</v>
      </c>
      <c r="ER241">
        <v>0</v>
      </c>
      <c r="FD241">
        <v>0</v>
      </c>
      <c r="FP241">
        <v>0</v>
      </c>
      <c r="GB241">
        <v>1</v>
      </c>
      <c r="GC241" t="s">
        <v>1529</v>
      </c>
      <c r="GE241" t="str">
        <f t="shared" si="179"/>
        <v>Statute</v>
      </c>
      <c r="GF241" t="s">
        <v>1529</v>
      </c>
      <c r="GH241">
        <v>1</v>
      </c>
      <c r="GI241" t="s">
        <v>1531</v>
      </c>
      <c r="GK241">
        <v>0</v>
      </c>
      <c r="GQ241">
        <v>0</v>
      </c>
      <c r="GT241">
        <v>0</v>
      </c>
      <c r="HF241">
        <v>0</v>
      </c>
      <c r="HI241">
        <v>0</v>
      </c>
      <c r="IG241">
        <v>0</v>
      </c>
    </row>
    <row r="242" spans="1:241">
      <c r="A242" t="s">
        <v>267</v>
      </c>
      <c r="B242" s="1">
        <v>44661</v>
      </c>
      <c r="C242" s="1">
        <v>44866</v>
      </c>
      <c r="D242" t="str">
        <f t="shared" si="190"/>
        <v>Firearms, Inclusionary Zoning, Municipal Broadband, Paid Leave, Rent Control, TEL: General Revenue Limit, TEL: Property Tax Levy Limit</v>
      </c>
      <c r="E242" t="s">
        <v>1532</v>
      </c>
      <c r="G242">
        <v>0</v>
      </c>
      <c r="V242">
        <v>0</v>
      </c>
      <c r="Y242">
        <v>1</v>
      </c>
      <c r="Z242" t="s">
        <v>1524</v>
      </c>
      <c r="AB242" t="str">
        <f t="shared" si="191"/>
        <v>Possession, Purchase, Transfer, Registration requirements, Sale, Licensing, Ammunition, Ownership, Transportation</v>
      </c>
      <c r="AC242" t="s">
        <v>1524</v>
      </c>
      <c r="AE242">
        <v>0</v>
      </c>
      <c r="AK242">
        <v>0</v>
      </c>
      <c r="AW242">
        <v>0</v>
      </c>
      <c r="AZ242">
        <v>1</v>
      </c>
      <c r="BA242" t="s">
        <v>1525</v>
      </c>
      <c r="BC242" t="str">
        <f t="shared" si="192"/>
        <v>Types of residential units not specified</v>
      </c>
      <c r="BD242" t="s">
        <v>1525</v>
      </c>
      <c r="BF242">
        <v>0</v>
      </c>
      <c r="BL242">
        <v>0</v>
      </c>
      <c r="BO242">
        <v>1</v>
      </c>
      <c r="BP242" t="s">
        <v>1526</v>
      </c>
      <c r="BR242">
        <v>1</v>
      </c>
      <c r="BS242" t="s">
        <v>1526</v>
      </c>
      <c r="BU242" t="str">
        <f t="shared" si="193"/>
        <v xml:space="preserve">Feasibility study conducted prior to offering internet services, Voter referendum approving municipal broadband, Rates must reflect cost of providing service </v>
      </c>
      <c r="BV242" t="s">
        <v>1526</v>
      </c>
      <c r="BX242" t="str">
        <f t="shared" si="194"/>
        <v>Law does not specify type of broadband permissible</v>
      </c>
      <c r="CA242" t="str">
        <f>("No, state law expressly preempts municipal broadband")</f>
        <v>No, state law expressly preempts municipal broadband</v>
      </c>
      <c r="CB242" t="s">
        <v>1526</v>
      </c>
      <c r="CG242">
        <v>0</v>
      </c>
      <c r="CJ242">
        <v>1</v>
      </c>
      <c r="CK242" t="s">
        <v>1527</v>
      </c>
      <c r="CM242" t="str">
        <f t="shared" si="195"/>
        <v>Paid sick leave, Family medical leave</v>
      </c>
      <c r="CN242" t="s">
        <v>1527</v>
      </c>
      <c r="CP242">
        <v>0</v>
      </c>
      <c r="CY242">
        <v>0</v>
      </c>
      <c r="DB242">
        <v>1</v>
      </c>
      <c r="DC242" t="s">
        <v>1525</v>
      </c>
      <c r="DE242" t="str">
        <f t="shared" si="196"/>
        <v>Statute</v>
      </c>
      <c r="DF242" t="s">
        <v>1525</v>
      </c>
      <c r="DH242">
        <v>1</v>
      </c>
      <c r="DI242" t="s">
        <v>1525</v>
      </c>
      <c r="DK242" t="str">
        <f t="shared" si="197"/>
        <v>Voluntary agreement with local government</v>
      </c>
      <c r="DL242" t="s">
        <v>1525</v>
      </c>
      <c r="DN242">
        <v>0</v>
      </c>
      <c r="DQ242">
        <v>0</v>
      </c>
      <c r="DT242">
        <v>0</v>
      </c>
      <c r="EF242">
        <v>1</v>
      </c>
      <c r="EG242" t="s">
        <v>1528</v>
      </c>
      <c r="EI242" t="str">
        <f t="shared" si="198"/>
        <v>Statute</v>
      </c>
      <c r="EJ242" t="s">
        <v>1528</v>
      </c>
      <c r="EL242" t="str">
        <f t="shared" si="199"/>
        <v>School districts</v>
      </c>
      <c r="EM242" t="s">
        <v>1528</v>
      </c>
      <c r="EO242">
        <v>1</v>
      </c>
      <c r="EP242" t="s">
        <v>1528</v>
      </c>
      <c r="ER242">
        <v>0</v>
      </c>
      <c r="FD242">
        <v>0</v>
      </c>
      <c r="FP242">
        <v>0</v>
      </c>
      <c r="GB242">
        <v>1</v>
      </c>
      <c r="GC242" t="s">
        <v>1529</v>
      </c>
      <c r="GE242" t="str">
        <f t="shared" si="179"/>
        <v>Statute</v>
      </c>
      <c r="GF242" t="s">
        <v>1529</v>
      </c>
      <c r="GH242">
        <v>1</v>
      </c>
      <c r="GI242" t="s">
        <v>1531</v>
      </c>
      <c r="GK242">
        <v>0</v>
      </c>
      <c r="GQ242">
        <v>0</v>
      </c>
      <c r="GT242">
        <v>0</v>
      </c>
      <c r="HF242">
        <v>0</v>
      </c>
      <c r="HI242">
        <v>0</v>
      </c>
      <c r="IG242">
        <v>0</v>
      </c>
    </row>
    <row r="243" spans="1:241">
      <c r="A243" t="s">
        <v>268</v>
      </c>
      <c r="B243" s="1">
        <v>43678</v>
      </c>
      <c r="C243" s="1">
        <v>44012</v>
      </c>
      <c r="D243" t="str">
        <f>("Firearms, TEL: Property Tax Rate Limit")</f>
        <v>Firearms, TEL: Property Tax Rate Limit</v>
      </c>
      <c r="E243" t="s">
        <v>1533</v>
      </c>
      <c r="G243">
        <v>0</v>
      </c>
      <c r="V243">
        <v>0</v>
      </c>
      <c r="Y243">
        <v>1</v>
      </c>
      <c r="Z243" t="s">
        <v>1534</v>
      </c>
      <c r="AB243" t="str">
        <f>("Possession, Purchase, Carrying, Transfer, Sale, Ammunition, Ownership, Transportation, Manufacture")</f>
        <v>Possession, Purchase, Carrying, Transfer, Sale, Ammunition, Ownership, Transportation, Manufacture</v>
      </c>
      <c r="AC243" t="s">
        <v>1534</v>
      </c>
      <c r="AE243">
        <v>0</v>
      </c>
      <c r="AK243">
        <v>0</v>
      </c>
      <c r="AW243">
        <v>0</v>
      </c>
      <c r="AZ243">
        <v>0</v>
      </c>
      <c r="BL243">
        <v>0</v>
      </c>
      <c r="BO243">
        <v>0</v>
      </c>
      <c r="CG243">
        <v>0</v>
      </c>
      <c r="CJ243">
        <v>0</v>
      </c>
      <c r="CY243">
        <v>0</v>
      </c>
      <c r="DB243">
        <v>0</v>
      </c>
      <c r="DQ243">
        <v>0</v>
      </c>
      <c r="DT243">
        <v>0</v>
      </c>
      <c r="EF243">
        <v>0</v>
      </c>
      <c r="ER243">
        <v>0</v>
      </c>
      <c r="FD243">
        <v>1</v>
      </c>
      <c r="FE243" t="s">
        <v>1535</v>
      </c>
      <c r="FG243" t="str">
        <f>("State constitution, Statute")</f>
        <v>State constitution, Statute</v>
      </c>
      <c r="FH243" t="s">
        <v>1536</v>
      </c>
      <c r="FJ243" t="str">
        <f>("School districts, Local governments")</f>
        <v>School districts, Local governments</v>
      </c>
      <c r="FK243" t="s">
        <v>1536</v>
      </c>
      <c r="FM243">
        <v>0</v>
      </c>
      <c r="FP243">
        <v>0</v>
      </c>
      <c r="GB243">
        <v>0</v>
      </c>
      <c r="GK243">
        <v>0</v>
      </c>
      <c r="GQ243">
        <v>0</v>
      </c>
      <c r="GT243">
        <v>0</v>
      </c>
      <c r="HF243">
        <v>0</v>
      </c>
      <c r="HI243">
        <v>0</v>
      </c>
      <c r="IG243">
        <v>0</v>
      </c>
    </row>
    <row r="244" spans="1:241">
      <c r="A244" t="s">
        <v>268</v>
      </c>
      <c r="B244" s="1">
        <v>44013</v>
      </c>
      <c r="C244" s="1">
        <v>44866</v>
      </c>
      <c r="D244" t="str">
        <f>("Firearms, TEL: Property Tax Rate Limit")</f>
        <v>Firearms, TEL: Property Tax Rate Limit</v>
      </c>
      <c r="E244" t="s">
        <v>1533</v>
      </c>
      <c r="G244">
        <v>0</v>
      </c>
      <c r="V244">
        <v>0</v>
      </c>
      <c r="Y244">
        <v>1</v>
      </c>
      <c r="Z244" t="s">
        <v>1534</v>
      </c>
      <c r="AB244" t="str">
        <f>("Possession, Purchase, Carrying, Transfer, Sale, Ammunition, Ownership, Transportation, Manufacture")</f>
        <v>Possession, Purchase, Carrying, Transfer, Sale, Ammunition, Ownership, Transportation, Manufacture</v>
      </c>
      <c r="AC244" t="s">
        <v>1534</v>
      </c>
      <c r="AE244">
        <v>0</v>
      </c>
      <c r="AK244">
        <v>0</v>
      </c>
      <c r="AW244">
        <v>0</v>
      </c>
      <c r="AZ244">
        <v>0</v>
      </c>
      <c r="BL244">
        <v>0</v>
      </c>
      <c r="BO244">
        <v>0</v>
      </c>
      <c r="CG244">
        <v>0</v>
      </c>
      <c r="CJ244">
        <v>0</v>
      </c>
      <c r="CY244">
        <v>0</v>
      </c>
      <c r="DB244">
        <v>0</v>
      </c>
      <c r="DQ244">
        <v>0</v>
      </c>
      <c r="DT244">
        <v>0</v>
      </c>
      <c r="EF244">
        <v>0</v>
      </c>
      <c r="ER244">
        <v>0</v>
      </c>
      <c r="FD244">
        <v>1</v>
      </c>
      <c r="FE244" t="s">
        <v>1535</v>
      </c>
      <c r="FG244" t="str">
        <f>("State constitution, Statute")</f>
        <v>State constitution, Statute</v>
      </c>
      <c r="FH244" t="s">
        <v>1536</v>
      </c>
      <c r="FJ244" t="str">
        <f>("School districts, Local governments")</f>
        <v>School districts, Local governments</v>
      </c>
      <c r="FK244" t="s">
        <v>1536</v>
      </c>
      <c r="FM244">
        <v>0</v>
      </c>
      <c r="FP244">
        <v>0</v>
      </c>
      <c r="GB244">
        <v>0</v>
      </c>
      <c r="GK244">
        <v>0</v>
      </c>
      <c r="GQ244">
        <v>0</v>
      </c>
      <c r="GT244">
        <v>0</v>
      </c>
      <c r="HF244">
        <v>0</v>
      </c>
      <c r="HI244">
        <v>0</v>
      </c>
      <c r="IG244">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773ddd6-bed1-41e9-ada7-d3204d33e0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771B505EA73645B0C4E6A67567DB50" ma:contentTypeVersion="15" ma:contentTypeDescription="Create a new document." ma:contentTypeScope="" ma:versionID="8f2fd962f01f0710e3e6678e3bc9d458">
  <xsd:schema xmlns:xsd="http://www.w3.org/2001/XMLSchema" xmlns:xs="http://www.w3.org/2001/XMLSchema" xmlns:p="http://schemas.microsoft.com/office/2006/metadata/properties" xmlns:ns3="73a91df7-0ddb-479a-8ba7-f20136e20dec" xmlns:ns4="6773ddd6-bed1-41e9-ada7-d3204d33e073" targetNamespace="http://schemas.microsoft.com/office/2006/metadata/properties" ma:root="true" ma:fieldsID="e0d13bbe0914b4e6c1f97bd302d04e63" ns3:_="" ns4:_="">
    <xsd:import namespace="73a91df7-0ddb-479a-8ba7-f20136e20dec"/>
    <xsd:import namespace="6773ddd6-bed1-41e9-ada7-d3204d33e07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GenerationTime" minOccurs="0"/>
                <xsd:element ref="ns4:MediaServiceEventHashCode" minOccurs="0"/>
                <xsd:element ref="ns4:MediaServiceAutoKeyPoints" minOccurs="0"/>
                <xsd:element ref="ns4:MediaServiceKeyPoints" minOccurs="0"/>
                <xsd:element ref="ns4:MediaServiceOCR"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a91df7-0ddb-479a-8ba7-f20136e20de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73ddd6-bed1-41e9-ada7-d3204d33e07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F85C0F-3C52-4587-A2D1-8EC352D70742}"/>
</file>

<file path=customXml/itemProps2.xml><?xml version="1.0" encoding="utf-8"?>
<ds:datastoreItem xmlns:ds="http://schemas.openxmlformats.org/officeDocument/2006/customXml" ds:itemID="{5948233B-8A9B-45B7-88D2-C9B851496E98}"/>
</file>

<file path=customXml/itemProps3.xml><?xml version="1.0" encoding="utf-8"?>
<ds:datastoreItem xmlns:ds="http://schemas.openxmlformats.org/officeDocument/2006/customXml" ds:itemID="{7BB04CDB-76B2-4EAD-BFA3-020BFD6D931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 M. Cook</dc:creator>
  <cp:keywords/>
  <dc:description/>
  <cp:lastModifiedBy>Amy M. Cook</cp:lastModifiedBy>
  <cp:revision/>
  <dcterms:created xsi:type="dcterms:W3CDTF">2023-02-20T20:36:50Z</dcterms:created>
  <dcterms:modified xsi:type="dcterms:W3CDTF">2024-08-28T17:58:03Z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0x010100F3771B505EA73645B0C4E6A67567DB50</vt:lpwstr>
  </property>
</Properties>
</file>